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 E K A\Desktop\"/>
    </mc:Choice>
  </mc:AlternateContent>
  <bookViews>
    <workbookView xWindow="0" yWindow="0" windowWidth="23580" windowHeight="12276" activeTab="2"/>
  </bookViews>
  <sheets>
    <sheet name="PIONIRI" sheetId="1" r:id="rId1"/>
    <sheet name="JUNIORI" sheetId="6" r:id="rId2"/>
    <sheet name="SENIORI" sheetId="7" r:id="rId3"/>
    <sheet name="VETERANI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A29" i="7" l="1"/>
  <c r="A39" i="7"/>
  <c r="R36" i="5" l="1"/>
  <c r="B59" i="5" l="1"/>
  <c r="B54" i="5"/>
  <c r="B49" i="5"/>
  <c r="B44" i="5"/>
  <c r="B29" i="5"/>
  <c r="B14" i="5"/>
  <c r="B9" i="5"/>
  <c r="B24" i="6"/>
  <c r="B19" i="6"/>
  <c r="B14" i="6"/>
  <c r="B9" i="6"/>
  <c r="B19" i="1"/>
  <c r="B14" i="1"/>
  <c r="T19" i="6"/>
  <c r="M59" i="5"/>
  <c r="N59" i="5"/>
  <c r="R61" i="5"/>
  <c r="U61" i="5"/>
  <c r="W61" i="5"/>
  <c r="Y61" i="5"/>
  <c r="O61" i="5" l="1"/>
  <c r="O59" i="5" s="1"/>
  <c r="P59" i="5" s="1"/>
  <c r="A19" i="6"/>
  <c r="T59" i="5"/>
  <c r="Q59" i="5"/>
  <c r="R56" i="7"/>
  <c r="M54" i="7"/>
  <c r="N54" i="7"/>
  <c r="U56" i="7"/>
  <c r="W56" i="7"/>
  <c r="Y56" i="7"/>
  <c r="M59" i="7"/>
  <c r="N59" i="7"/>
  <c r="R61" i="7"/>
  <c r="U61" i="7"/>
  <c r="W61" i="7"/>
  <c r="Y61" i="7"/>
  <c r="M64" i="7"/>
  <c r="N64" i="7"/>
  <c r="R66" i="7"/>
  <c r="U66" i="7"/>
  <c r="W66" i="7"/>
  <c r="Y66" i="7"/>
  <c r="Y51" i="7"/>
  <c r="W51" i="7"/>
  <c r="U51" i="7"/>
  <c r="R51" i="7"/>
  <c r="N49" i="7"/>
  <c r="M49" i="7"/>
  <c r="Y46" i="7"/>
  <c r="W46" i="7"/>
  <c r="U46" i="7"/>
  <c r="R46" i="7"/>
  <c r="N44" i="7"/>
  <c r="M44" i="7"/>
  <c r="O46" i="7" s="1"/>
  <c r="Y41" i="7"/>
  <c r="W41" i="7"/>
  <c r="U41" i="7"/>
  <c r="R41" i="7"/>
  <c r="N39" i="7"/>
  <c r="M39" i="7"/>
  <c r="O41" i="7" s="1"/>
  <c r="Y36" i="7"/>
  <c r="W36" i="7"/>
  <c r="U36" i="7"/>
  <c r="R36" i="7"/>
  <c r="N34" i="7"/>
  <c r="M34" i="7"/>
  <c r="Y31" i="7"/>
  <c r="W31" i="7"/>
  <c r="U31" i="7"/>
  <c r="R31" i="7"/>
  <c r="N29" i="7"/>
  <c r="M29" i="7"/>
  <c r="Y26" i="7"/>
  <c r="W26" i="7"/>
  <c r="U26" i="7"/>
  <c r="R26" i="7"/>
  <c r="N24" i="7"/>
  <c r="M24" i="7"/>
  <c r="O26" i="7" s="1"/>
  <c r="Y21" i="7"/>
  <c r="W21" i="7"/>
  <c r="U21" i="7"/>
  <c r="R21" i="7"/>
  <c r="N19" i="7"/>
  <c r="M19" i="7"/>
  <c r="Y16" i="7"/>
  <c r="W16" i="7"/>
  <c r="U16" i="7"/>
  <c r="R16" i="7"/>
  <c r="N14" i="7"/>
  <c r="M14" i="7"/>
  <c r="Y11" i="7"/>
  <c r="W11" i="7"/>
  <c r="U11" i="7"/>
  <c r="R11" i="7"/>
  <c r="N9" i="7"/>
  <c r="M9" i="7"/>
  <c r="R5" i="7"/>
  <c r="P5" i="7"/>
  <c r="Y26" i="6"/>
  <c r="W26" i="6"/>
  <c r="U26" i="6"/>
  <c r="R26" i="6"/>
  <c r="N24" i="6"/>
  <c r="M24" i="6"/>
  <c r="O26" i="6" s="1"/>
  <c r="O24" i="6" s="1"/>
  <c r="P24" i="6" s="1"/>
  <c r="T24" i="6" s="1"/>
  <c r="Y21" i="6"/>
  <c r="W21" i="6"/>
  <c r="U21" i="6"/>
  <c r="R21" i="6"/>
  <c r="N19" i="6"/>
  <c r="M19" i="6"/>
  <c r="Y16" i="6"/>
  <c r="W16" i="6"/>
  <c r="U16" i="6"/>
  <c r="R16" i="6"/>
  <c r="N14" i="6"/>
  <c r="M14" i="6"/>
  <c r="Y11" i="6"/>
  <c r="W11" i="6"/>
  <c r="U11" i="6"/>
  <c r="R11" i="6"/>
  <c r="N9" i="6"/>
  <c r="M9" i="6"/>
  <c r="O11" i="6" s="1"/>
  <c r="O9" i="6" s="1"/>
  <c r="P9" i="6" s="1"/>
  <c r="T9" i="6" s="1"/>
  <c r="R5" i="6"/>
  <c r="P5" i="6"/>
  <c r="Y56" i="5"/>
  <c r="W56" i="5"/>
  <c r="U56" i="5"/>
  <c r="R56" i="5"/>
  <c r="N54" i="5"/>
  <c r="M54" i="5"/>
  <c r="O56" i="5" s="1"/>
  <c r="O54" i="5" s="1"/>
  <c r="P54" i="5" s="1"/>
  <c r="Y51" i="5"/>
  <c r="W51" i="5"/>
  <c r="U51" i="5"/>
  <c r="R51" i="5"/>
  <c r="N49" i="5"/>
  <c r="M49" i="5"/>
  <c r="O51" i="5" s="1"/>
  <c r="O49" i="5" s="1"/>
  <c r="P49" i="5" s="1"/>
  <c r="Y46" i="5"/>
  <c r="W46" i="5"/>
  <c r="U46" i="5"/>
  <c r="R46" i="5"/>
  <c r="N44" i="5"/>
  <c r="M44" i="5"/>
  <c r="Y41" i="5"/>
  <c r="W41" i="5"/>
  <c r="U41" i="5"/>
  <c r="R41" i="5"/>
  <c r="B39" i="5" s="1"/>
  <c r="N39" i="5"/>
  <c r="M39" i="5"/>
  <c r="Y36" i="5"/>
  <c r="W36" i="5"/>
  <c r="U36" i="5"/>
  <c r="B34" i="5"/>
  <c r="N34" i="5"/>
  <c r="M34" i="5"/>
  <c r="Y31" i="5"/>
  <c r="W31" i="5"/>
  <c r="U31" i="5"/>
  <c r="R31" i="5"/>
  <c r="N29" i="5"/>
  <c r="M29" i="5"/>
  <c r="Y26" i="5"/>
  <c r="W26" i="5"/>
  <c r="U26" i="5"/>
  <c r="R26" i="5"/>
  <c r="N24" i="5"/>
  <c r="M24" i="5"/>
  <c r="O26" i="5" s="1"/>
  <c r="Y21" i="5"/>
  <c r="W21" i="5"/>
  <c r="U21" i="5"/>
  <c r="R21" i="5"/>
  <c r="N19" i="5"/>
  <c r="M19" i="5"/>
  <c r="Y16" i="5"/>
  <c r="W16" i="5"/>
  <c r="U16" i="5"/>
  <c r="R16" i="5"/>
  <c r="N14" i="5"/>
  <c r="M14" i="5"/>
  <c r="O16" i="5" s="1"/>
  <c r="O14" i="5" s="1"/>
  <c r="P14" i="5" s="1"/>
  <c r="Y11" i="5"/>
  <c r="W11" i="5"/>
  <c r="U11" i="5"/>
  <c r="R11" i="5"/>
  <c r="N9" i="5"/>
  <c r="M9" i="5"/>
  <c r="O11" i="5" s="1"/>
  <c r="O9" i="5" s="1"/>
  <c r="P9" i="5" s="1"/>
  <c r="R5" i="5"/>
  <c r="P5" i="5"/>
  <c r="O39" i="7" l="1"/>
  <c r="P39" i="7" s="1"/>
  <c r="Q39" i="7" s="1"/>
  <c r="O24" i="7"/>
  <c r="P24" i="7" s="1"/>
  <c r="Q24" i="7" s="1"/>
  <c r="O44" i="7"/>
  <c r="P44" i="7" s="1"/>
  <c r="T44" i="7" s="1"/>
  <c r="B44" i="7" s="1"/>
  <c r="O21" i="5"/>
  <c r="O19" i="5" s="1"/>
  <c r="P19" i="5" s="1"/>
  <c r="T19" i="5" s="1"/>
  <c r="B19" i="5" s="1"/>
  <c r="A19" i="5" s="1"/>
  <c r="O24" i="5"/>
  <c r="P24" i="5" s="1"/>
  <c r="O46" i="5"/>
  <c r="O21" i="7"/>
  <c r="O21" i="6"/>
  <c r="O11" i="7"/>
  <c r="O56" i="7"/>
  <c r="O41" i="5"/>
  <c r="O66" i="7"/>
  <c r="O36" i="5"/>
  <c r="O31" i="5"/>
  <c r="O61" i="7"/>
  <c r="O36" i="7"/>
  <c r="T14" i="5"/>
  <c r="T9" i="5"/>
  <c r="T54" i="5"/>
  <c r="T49" i="5"/>
  <c r="T39" i="7"/>
  <c r="B39" i="7" s="1"/>
  <c r="O51" i="7"/>
  <c r="Q44" i="7"/>
  <c r="O31" i="7"/>
  <c r="O16" i="7"/>
  <c r="Q54" i="5"/>
  <c r="Q49" i="5"/>
  <c r="T24" i="5"/>
  <c r="B24" i="5" s="1"/>
  <c r="Q24" i="5"/>
  <c r="Q14" i="5"/>
  <c r="Q9" i="5"/>
  <c r="Q24" i="6"/>
  <c r="O16" i="6"/>
  <c r="Q9" i="6"/>
  <c r="M19" i="1"/>
  <c r="N19" i="1"/>
  <c r="O21" i="1" s="1"/>
  <c r="O19" i="1" s="1"/>
  <c r="P19" i="1" s="1"/>
  <c r="Q19" i="1" s="1"/>
  <c r="R21" i="1"/>
  <c r="U21" i="1"/>
  <c r="W21" i="1"/>
  <c r="Y21" i="1"/>
  <c r="M24" i="1"/>
  <c r="N24" i="1"/>
  <c r="R26" i="1"/>
  <c r="U26" i="1"/>
  <c r="W26" i="1"/>
  <c r="Y26" i="1"/>
  <c r="Y16" i="1"/>
  <c r="W16" i="1"/>
  <c r="U16" i="1"/>
  <c r="R16" i="1"/>
  <c r="N14" i="1"/>
  <c r="M14" i="1"/>
  <c r="W11" i="1"/>
  <c r="Y11" i="1"/>
  <c r="O9" i="7" l="1"/>
  <c r="P9" i="7" s="1"/>
  <c r="T9" i="7" s="1"/>
  <c r="B9" i="7" s="1"/>
  <c r="O34" i="7"/>
  <c r="P34" i="7" s="1"/>
  <c r="T34" i="7" s="1"/>
  <c r="B34" i="7"/>
  <c r="T24" i="7"/>
  <c r="B24" i="7" s="1"/>
  <c r="Q19" i="5"/>
  <c r="A24" i="5"/>
  <c r="A59" i="5"/>
  <c r="O44" i="5"/>
  <c r="P44" i="5" s="1"/>
  <c r="O19" i="7"/>
  <c r="P19" i="7" s="1"/>
  <c r="O19" i="6"/>
  <c r="P19" i="6" s="1"/>
  <c r="Q9" i="7"/>
  <c r="O54" i="7"/>
  <c r="P54" i="7" s="1"/>
  <c r="O29" i="7"/>
  <c r="P29" i="7" s="1"/>
  <c r="Q29" i="7" s="1"/>
  <c r="O39" i="5"/>
  <c r="P39" i="5" s="1"/>
  <c r="O64" i="7"/>
  <c r="P64" i="7" s="1"/>
  <c r="O34" i="5"/>
  <c r="P34" i="5" s="1"/>
  <c r="O29" i="5"/>
  <c r="P29" i="5" s="1"/>
  <c r="O49" i="7"/>
  <c r="P49" i="7" s="1"/>
  <c r="Q49" i="7" s="1"/>
  <c r="O59" i="7"/>
  <c r="P59" i="7" s="1"/>
  <c r="O14" i="7"/>
  <c r="P14" i="7" s="1"/>
  <c r="T14" i="7" s="1"/>
  <c r="B14" i="7" s="1"/>
  <c r="Q34" i="7"/>
  <c r="O26" i="1"/>
  <c r="O14" i="6"/>
  <c r="P14" i="6" s="1"/>
  <c r="Q14" i="6" s="1"/>
  <c r="O16" i="1"/>
  <c r="R11" i="1"/>
  <c r="U11" i="1"/>
  <c r="R5" i="1"/>
  <c r="P5" i="1"/>
  <c r="M9" i="1"/>
  <c r="N9" i="1"/>
  <c r="A14" i="7" l="1"/>
  <c r="A34" i="7"/>
  <c r="A54" i="7"/>
  <c r="A59" i="7"/>
  <c r="A24" i="7"/>
  <c r="A44" i="7"/>
  <c r="A64" i="7"/>
  <c r="A49" i="7"/>
  <c r="A19" i="7"/>
  <c r="A9" i="7"/>
  <c r="T44" i="5"/>
  <c r="A44" i="5" s="1"/>
  <c r="Q44" i="5"/>
  <c r="T19" i="7"/>
  <c r="Q19" i="7"/>
  <c r="A9" i="6"/>
  <c r="Q19" i="6"/>
  <c r="Q54" i="7"/>
  <c r="T54" i="7"/>
  <c r="B54" i="7" s="1"/>
  <c r="T29" i="7"/>
  <c r="B29" i="7" s="1"/>
  <c r="T39" i="5"/>
  <c r="A39" i="5" s="1"/>
  <c r="Q39" i="5"/>
  <c r="Q64" i="7"/>
  <c r="T64" i="7"/>
  <c r="B64" i="7" s="1"/>
  <c r="Q34" i="5"/>
  <c r="T34" i="5"/>
  <c r="T29" i="5"/>
  <c r="Q29" i="5"/>
  <c r="T49" i="7"/>
  <c r="B49" i="7" s="1"/>
  <c r="Q59" i="7"/>
  <c r="T59" i="7"/>
  <c r="B59" i="7" s="1"/>
  <c r="Q14" i="7"/>
  <c r="O24" i="1"/>
  <c r="P24" i="1" s="1"/>
  <c r="Q24" i="1" s="1"/>
  <c r="O14" i="1"/>
  <c r="P14" i="1" s="1"/>
  <c r="Q14" i="1" s="1"/>
  <c r="T14" i="6"/>
  <c r="A14" i="6" s="1"/>
  <c r="T19" i="1"/>
  <c r="O11" i="1"/>
  <c r="B19" i="7" l="1"/>
  <c r="A24" i="6"/>
  <c r="A34" i="5"/>
  <c r="A54" i="5"/>
  <c r="A9" i="5"/>
  <c r="A29" i="5"/>
  <c r="A49" i="5"/>
  <c r="A14" i="5"/>
  <c r="T24" i="1"/>
  <c r="B24" i="1" s="1"/>
  <c r="T14" i="1"/>
  <c r="P9" i="1"/>
  <c r="T9" i="1" l="1"/>
  <c r="Q9" i="1"/>
  <c r="B9" i="1" l="1"/>
  <c r="A24" i="1" s="1"/>
  <c r="A19" i="1" l="1"/>
  <c r="A9" i="1"/>
  <c r="A14" i="1"/>
</calcChain>
</file>

<file path=xl/sharedStrings.xml><?xml version="1.0" encoding="utf-8"?>
<sst xmlns="http://schemas.openxmlformats.org/spreadsheetml/2006/main" count="411" uniqueCount="200">
  <si>
    <t>29.09.2023.</t>
  </si>
  <si>
    <t>УСПЕШНО</t>
  </si>
  <si>
    <t>Venue</t>
  </si>
  <si>
    <t>Date:</t>
  </si>
  <si>
    <t>Final
standing</t>
  </si>
  <si>
    <t>Total
SCORE</t>
  </si>
  <si>
    <t>Country</t>
  </si>
  <si>
    <t>Team name</t>
  </si>
  <si>
    <t>Team members</t>
  </si>
  <si>
    <t>No of
SI card</t>
  </si>
  <si>
    <t>Starting time</t>
  </si>
  <si>
    <t>Ending time</t>
  </si>
  <si>
    <t>Start in
sec.</t>
  </si>
  <si>
    <t>Ending
in sec.</t>
  </si>
  <si>
    <t>h</t>
  </si>
  <si>
    <t>m</t>
  </si>
  <si>
    <t>s</t>
  </si>
  <si>
    <t>Time in race
(in sec.)</t>
  </si>
  <si>
    <t>Time</t>
  </si>
  <si>
    <t>Time
(in min.)</t>
  </si>
  <si>
    <t>Checkpoints
found</t>
  </si>
  <si>
    <t>Race
placement</t>
  </si>
  <si>
    <t>Latency
penalties</t>
  </si>
  <si>
    <t>Test
Topography</t>
  </si>
  <si>
    <t>Test
Theory</t>
  </si>
  <si>
    <t>Practical
tasks</t>
  </si>
  <si>
    <t>Bonus
for
members</t>
  </si>
  <si>
    <t>Bonus
for
females</t>
  </si>
  <si>
    <t>Lack
of
equip.</t>
  </si>
  <si>
    <t>Refferee
decision</t>
  </si>
  <si>
    <t>Refferee
decision
about
time</t>
  </si>
  <si>
    <t>PIONEERS</t>
  </si>
  <si>
    <t>JUNIORS</t>
  </si>
  <si>
    <t>SENIORS</t>
  </si>
  <si>
    <t>VETERANS</t>
  </si>
  <si>
    <t>SERBIA</t>
  </si>
  <si>
    <t>SRBIJA 1</t>
  </si>
  <si>
    <t>CROATIA</t>
  </si>
  <si>
    <t>SRBIJA 2</t>
  </si>
  <si>
    <t>SRBIJA 3</t>
  </si>
  <si>
    <t>Ivor Omerović</t>
  </si>
  <si>
    <t>Tamaš Marušinac</t>
  </si>
  <si>
    <t>Aleks Čupak</t>
  </si>
  <si>
    <t>Marta Trajković</t>
  </si>
  <si>
    <t>Mina Vučković</t>
  </si>
  <si>
    <t>Uroš Stevanović</t>
  </si>
  <si>
    <t>Ognjen Bobić</t>
  </si>
  <si>
    <t>Vanja Tucović</t>
  </si>
  <si>
    <t>Milena Bujišić</t>
  </si>
  <si>
    <t>Boris Petković</t>
  </si>
  <si>
    <t>Danilo Šumkoski</t>
  </si>
  <si>
    <t>Petar Firanović</t>
  </si>
  <si>
    <t>Anka Ranković</t>
  </si>
  <si>
    <t>Sava Jovanović</t>
  </si>
  <si>
    <t>Katarina Keleman</t>
  </si>
  <si>
    <t>Petar Keleman</t>
  </si>
  <si>
    <t>Una Badnjević</t>
  </si>
  <si>
    <t>MONTENEGRO</t>
  </si>
  <si>
    <t>SLOVENIA</t>
  </si>
  <si>
    <t>Lazar Marić</t>
  </si>
  <si>
    <t>Nikola Bujišić</t>
  </si>
  <si>
    <t>Filip Luković</t>
  </si>
  <si>
    <t>Dunja Radojević</t>
  </si>
  <si>
    <t>Ana Kaluđerović</t>
  </si>
  <si>
    <t>Milica Vasiljević</t>
  </si>
  <si>
    <t>Pavle Trkulja</t>
  </si>
  <si>
    <t>Sofija Nikolić</t>
  </si>
  <si>
    <t>Jana Marković</t>
  </si>
  <si>
    <t>Lana Ivković</t>
  </si>
  <si>
    <t>Petar Knežević</t>
  </si>
  <si>
    <t>Andrija Radojević</t>
  </si>
  <si>
    <t>Anđela Kilibarda</t>
  </si>
  <si>
    <t>Dunja Kovačević</t>
  </si>
  <si>
    <t>Tine Rupnik</t>
  </si>
  <si>
    <t>Zala Rupnik</t>
  </si>
  <si>
    <t>Gašper Hribernik</t>
  </si>
  <si>
    <t>Milovan Milić</t>
  </si>
  <si>
    <t>Bratislav Milenković</t>
  </si>
  <si>
    <t>Nenad Živković</t>
  </si>
  <si>
    <t>Milica Nikolić</t>
  </si>
  <si>
    <t>Andrej Petrović</t>
  </si>
  <si>
    <t>Saša Nikolić</t>
  </si>
  <si>
    <t>Dejan Ranković</t>
  </si>
  <si>
    <t>Biljana Aranđelović</t>
  </si>
  <si>
    <t>Jelena Stanković</t>
  </si>
  <si>
    <t>Nataša Vasojević</t>
  </si>
  <si>
    <t>Edin Badnjević</t>
  </si>
  <si>
    <t>Slavica Keleman</t>
  </si>
  <si>
    <t>Goran Keleman</t>
  </si>
  <si>
    <t>Marko Blečić</t>
  </si>
  <si>
    <t>Vasilije Vujović</t>
  </si>
  <si>
    <t>Tamara Vujović</t>
  </si>
  <si>
    <t>SLOVENIA LGP</t>
  </si>
  <si>
    <t>Samo Frankovič</t>
  </si>
  <si>
    <t>Franc Oblak</t>
  </si>
  <si>
    <t>Miran Grabner</t>
  </si>
  <si>
    <t>SLOVENIA
OBLACKI</t>
  </si>
  <si>
    <t>Lenart Frankovič</t>
  </si>
  <si>
    <t>Ema Hojan</t>
  </si>
  <si>
    <t>Lara Ostervuh</t>
  </si>
  <si>
    <t>Urška Grudnik</t>
  </si>
  <si>
    <t>SLOVENIA
P7</t>
  </si>
  <si>
    <t>Rok Skerbiš</t>
  </si>
  <si>
    <t>Jaša Gričnik</t>
  </si>
  <si>
    <t>Jernej Rupnik</t>
  </si>
  <si>
    <t>Nejc Belec</t>
  </si>
  <si>
    <t>Urška Šplajt</t>
  </si>
  <si>
    <t>SLOVENIA
PINGO</t>
  </si>
  <si>
    <t>Franci Suhadolnik</t>
  </si>
  <si>
    <t>Gašper Suhadolnik</t>
  </si>
  <si>
    <t>Jernej Suhadolnik</t>
  </si>
  <si>
    <t>Gašper Mali</t>
  </si>
  <si>
    <t>Klara Levec</t>
  </si>
  <si>
    <t>SLOVENIA
RUPICAPRA</t>
  </si>
  <si>
    <t>Aljaž Kolar</t>
  </si>
  <si>
    <t>Jure Marko</t>
  </si>
  <si>
    <t>Lara Borštner</t>
  </si>
  <si>
    <t>Žan Dolar</t>
  </si>
  <si>
    <t>Luka Kolar</t>
  </si>
  <si>
    <t>SLOVENIA
SPOT</t>
  </si>
  <si>
    <t>Matej Trobec</t>
  </si>
  <si>
    <t>Tomaž Skok</t>
  </si>
  <si>
    <t>Matjaž Kavčič</t>
  </si>
  <si>
    <t>SLOVENIA
TAZAMUDNIKI</t>
  </si>
  <si>
    <t>Blaž Čerenak</t>
  </si>
  <si>
    <t>Tim Lipnik</t>
  </si>
  <si>
    <t>Eva Krušnik</t>
  </si>
  <si>
    <t>Zoja Šolman</t>
  </si>
  <si>
    <t>Zala Burnik</t>
  </si>
  <si>
    <t>NORTH
MACEDONIA</t>
  </si>
  <si>
    <t>SENIORS 1</t>
  </si>
  <si>
    <t>SENIORS 2</t>
  </si>
  <si>
    <t>Jane Draginov</t>
  </si>
  <si>
    <t>Nikola Manzaklliev</t>
  </si>
  <si>
    <t>Mihael Nikov</t>
  </si>
  <si>
    <t>Blahze Velkov</t>
  </si>
  <si>
    <t>Marija Serafimovska</t>
  </si>
  <si>
    <t>Snezhana Georgioska</t>
  </si>
  <si>
    <t>Jasmina Stojanovska</t>
  </si>
  <si>
    <t>Hristina Serafimovska</t>
  </si>
  <si>
    <t>Nikola Chamurovski</t>
  </si>
  <si>
    <t>VETERANS 1</t>
  </si>
  <si>
    <t>VETERANS 2</t>
  </si>
  <si>
    <t>CLIMBERJI</t>
  </si>
  <si>
    <t>METULJCKI</t>
  </si>
  <si>
    <t>P1825</t>
  </si>
  <si>
    <t>Saša Milošević</t>
  </si>
  <si>
    <t>Branka Bradašević</t>
  </si>
  <si>
    <t>Dragutin Jeremić</t>
  </si>
  <si>
    <t>Saša Dulović</t>
  </si>
  <si>
    <t>Dragan Pavlović</t>
  </si>
  <si>
    <t>Nebojša Milovanović</t>
  </si>
  <si>
    <t>Dušan Jovanović</t>
  </si>
  <si>
    <t>Marina Stankić</t>
  </si>
  <si>
    <t>Angelina Stefanović</t>
  </si>
  <si>
    <t>Damir Konestra</t>
  </si>
  <si>
    <t>Sanja Srok</t>
  </si>
  <si>
    <t>Vera Krstulović</t>
  </si>
  <si>
    <t>Vuk Šestović</t>
  </si>
  <si>
    <t>Olivera Božanović</t>
  </si>
  <si>
    <t>Jelena Milutin</t>
  </si>
  <si>
    <t>Đorđije Vujičić</t>
  </si>
  <si>
    <t>Dušan Vujić</t>
  </si>
  <si>
    <t>Dragutin Vujović</t>
  </si>
  <si>
    <t>Matej Kortnik</t>
  </si>
  <si>
    <t>Bojan Rotovnik</t>
  </si>
  <si>
    <t>Mitja Tajnik</t>
  </si>
  <si>
    <t>Igor Kučiš</t>
  </si>
  <si>
    <t>Andreja K. Jalen</t>
  </si>
  <si>
    <t>Milan Polavder</t>
  </si>
  <si>
    <t>Franc Karol Naraks</t>
  </si>
  <si>
    <t>Nataša N. Koprivc</t>
  </si>
  <si>
    <t>Sašo Maček</t>
  </si>
  <si>
    <t>Dani Belec</t>
  </si>
  <si>
    <t>Sašo Skerbiš</t>
  </si>
  <si>
    <t>Lovro Rap</t>
  </si>
  <si>
    <t>Božo Flis</t>
  </si>
  <si>
    <t>Robi Belec</t>
  </si>
  <si>
    <t>Vase Serafimovski</t>
  </si>
  <si>
    <t>Jasmina Uzunova</t>
  </si>
  <si>
    <t>Gjorgi Kostov</t>
  </si>
  <si>
    <t>Atanas Dimkov</t>
  </si>
  <si>
    <t>Ljupco Karajanovski</t>
  </si>
  <si>
    <t>Dushko Boshkovski</t>
  </si>
  <si>
    <t>Koljo Ristov</t>
  </si>
  <si>
    <t>Jozhe Karlovski</t>
  </si>
  <si>
    <t>Verica Todorovska</t>
  </si>
  <si>
    <t>SLOVENIA
PC</t>
  </si>
  <si>
    <t>NIGHT RACE</t>
  </si>
  <si>
    <t>BALKAN MOUNTAIN ORIENTEERING CHAMPIONSHIP 2023.</t>
  </si>
  <si>
    <t>ZLATIBOR - PARTIZANSKE VODE</t>
  </si>
  <si>
    <t>min.</t>
  </si>
  <si>
    <t>GIVEN TIME:</t>
  </si>
  <si>
    <t>MAX. TIME:</t>
  </si>
  <si>
    <t>Given time in seconds:</t>
  </si>
  <si>
    <t>Max. time in seconds:</t>
  </si>
  <si>
    <t>Total number of controls:</t>
  </si>
  <si>
    <t>Test topography:</t>
  </si>
  <si>
    <t>Test theory:</t>
  </si>
  <si>
    <t>Practical tasks: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</si>
</sst>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8"/>
      <color theme="8" tint="-0.249977111117893"/>
      <name val="Calibri"/>
      <family val="2"/>
      <scheme val="minor"/>
    </font>
    <font>
      <sz val="24"/>
      <color theme="1"/>
      <name val="Berlin Sans FB Demi"/>
      <family val="2"/>
    </font>
    <font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2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2" borderId="0" xfId="0" applyFont="1" applyFill="1" applyAlignment="1" applyProtection="1">
      <alignment horizontal="right" vertical="center"/>
    </xf>
    <xf numFmtId="0" fontId="0" fillId="0" borderId="0" xfId="0" applyProtection="1"/>
    <xf numFmtId="0" fontId="5" fillId="3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11" xfId="0" applyBorder="1" applyAlignment="1" applyProtection="1">
      <alignment horizontal="left"/>
    </xf>
    <xf numFmtId="0" fontId="12" fillId="0" borderId="11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6" xfId="0" applyBorder="1" applyAlignment="1" applyProtection="1">
      <alignment horizontal="left"/>
    </xf>
    <xf numFmtId="0" fontId="0" fillId="5" borderId="6" xfId="0" applyFill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3" xfId="0" applyBorder="1" applyAlignment="1" applyProtection="1">
      <alignment horizontal="left"/>
    </xf>
    <xf numFmtId="0" fontId="3" fillId="0" borderId="6" xfId="0" applyFont="1" applyBorder="1" applyAlignment="1" applyProtection="1">
      <alignment horizontal="center" vertical="center"/>
    </xf>
    <xf numFmtId="0" fontId="0" fillId="0" borderId="7" xfId="0" applyBorder="1" applyProtection="1"/>
    <xf numFmtId="0" fontId="0" fillId="0" borderId="7" xfId="0" applyBorder="1" applyAlignment="1" applyProtection="1">
      <alignment horizontal="left"/>
    </xf>
    <xf numFmtId="0" fontId="0" fillId="0" borderId="13" xfId="0" applyBorder="1" applyProtection="1"/>
    <xf numFmtId="0" fontId="1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/>
    </xf>
    <xf numFmtId="0" fontId="0" fillId="0" borderId="0" xfId="0" applyAlignment="1" applyProtection="1"/>
    <xf numFmtId="0" fontId="0" fillId="2" borderId="0" xfId="0" applyFill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0" fillId="4" borderId="0" xfId="0" applyFill="1" applyAlignment="1" applyProtection="1">
      <alignment horizontal="center" vertical="center"/>
    </xf>
    <xf numFmtId="0" fontId="7" fillId="5" borderId="0" xfId="0" applyFont="1" applyFill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3" fontId="0" fillId="0" borderId="13" xfId="0" applyNumberFormat="1" applyBorder="1" applyAlignment="1" applyProtection="1">
      <alignment horizontal="center" vertical="center"/>
    </xf>
    <xf numFmtId="3" fontId="0" fillId="0" borderId="8" xfId="0" applyNumberFormat="1" applyBorder="1" applyAlignment="1" applyProtection="1">
      <alignment horizontal="center" vertical="center"/>
    </xf>
    <xf numFmtId="3" fontId="0" fillId="0" borderId="9" xfId="0" applyNumberFormat="1" applyBorder="1" applyAlignment="1" applyProtection="1">
      <alignment horizontal="center" vertical="center"/>
    </xf>
    <xf numFmtId="0" fontId="13" fillId="6" borderId="14" xfId="0" applyFont="1" applyFill="1" applyBorder="1" applyAlignment="1" applyProtection="1">
      <alignment horizontal="center" vertical="center"/>
    </xf>
    <xf numFmtId="0" fontId="13" fillId="6" borderId="24" xfId="0" applyFont="1" applyFill="1" applyBorder="1" applyAlignment="1" applyProtection="1">
      <alignment horizontal="center" vertical="center"/>
    </xf>
    <xf numFmtId="0" fontId="13" fillId="6" borderId="25" xfId="0" applyFont="1" applyFill="1" applyBorder="1" applyAlignment="1" applyProtection="1">
      <alignment horizontal="center" vertical="center"/>
    </xf>
    <xf numFmtId="0" fontId="13" fillId="6" borderId="26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3" fillId="0" borderId="24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5" borderId="24" xfId="0" applyFill="1" applyBorder="1" applyAlignment="1" applyProtection="1">
      <alignment horizontal="center" vertical="center"/>
    </xf>
    <xf numFmtId="0" fontId="0" fillId="5" borderId="26" xfId="0" applyFill="1" applyBorder="1" applyAlignment="1" applyProtection="1">
      <alignment horizontal="center" vertical="center"/>
    </xf>
    <xf numFmtId="0" fontId="0" fillId="6" borderId="14" xfId="0" applyFill="1" applyBorder="1" applyAlignment="1" applyProtection="1">
      <alignment horizontal="center" vertical="center" wrapText="1"/>
    </xf>
    <xf numFmtId="0" fontId="0" fillId="6" borderId="25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4" fontId="11" fillId="0" borderId="13" xfId="0" applyNumberFormat="1" applyFont="1" applyBorder="1" applyAlignment="1" applyProtection="1">
      <alignment horizontal="center" vertical="center"/>
    </xf>
    <xf numFmtId="4" fontId="11" fillId="0" borderId="8" xfId="0" applyNumberFormat="1" applyFont="1" applyBorder="1" applyAlignment="1" applyProtection="1">
      <alignment horizontal="center" vertical="center"/>
    </xf>
    <xf numFmtId="4" fontId="11" fillId="0" borderId="9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6" borderId="13" xfId="0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zoomScale="70" zoomScaleNormal="70" workbookViewId="0">
      <selection activeCell="P9" sqref="P9:P13"/>
    </sheetView>
  </sheetViews>
  <sheetFormatPr defaultRowHeight="14.4" x14ac:dyDescent="0.3"/>
  <cols>
    <col min="1" max="1" width="9.44140625" style="2" bestFit="1" customWidth="1"/>
    <col min="2" max="2" width="8.88671875" style="2"/>
    <col min="3" max="3" width="14" style="2" customWidth="1"/>
    <col min="4" max="4" width="15" style="2" customWidth="1"/>
    <col min="5" max="5" width="17" style="2" customWidth="1"/>
    <col min="6" max="14" width="8.88671875" style="2"/>
    <col min="15" max="15" width="13.44140625" style="2" customWidth="1"/>
    <col min="16" max="16" width="8.88671875" style="2"/>
    <col min="17" max="17" width="9.109375" style="2" customWidth="1"/>
    <col min="18" max="18" width="11.5546875" style="2" customWidth="1"/>
    <col min="19" max="19" width="10.88671875" style="2" customWidth="1"/>
    <col min="20" max="20" width="10.88671875" style="2" bestFit="1" customWidth="1"/>
    <col min="21" max="25" width="7.44140625" style="2" customWidth="1"/>
    <col min="26" max="26" width="10.88671875" style="2" customWidth="1"/>
    <col min="27" max="16384" width="8.88671875" style="2"/>
  </cols>
  <sheetData>
    <row r="1" spans="1:31" ht="28.8" x14ac:dyDescent="0.55000000000000004">
      <c r="A1" s="1"/>
      <c r="B1" s="1"/>
      <c r="C1" s="1"/>
      <c r="D1" s="1"/>
      <c r="E1" s="24" t="s">
        <v>189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28.8" x14ac:dyDescent="0.3">
      <c r="A2" s="27"/>
      <c r="B2" s="27"/>
      <c r="C2" s="27"/>
      <c r="D2" s="27"/>
      <c r="E2" s="28" t="s">
        <v>188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23.4" x14ac:dyDescent="0.3">
      <c r="A3" s="3" t="s">
        <v>2</v>
      </c>
      <c r="B3" s="34" t="s">
        <v>190</v>
      </c>
      <c r="C3" s="34"/>
      <c r="D3" s="34"/>
      <c r="E3" s="34"/>
      <c r="F3" s="34"/>
      <c r="G3" s="35" t="s">
        <v>3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4" t="s">
        <v>0</v>
      </c>
      <c r="T3" s="34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 ht="15" thickBot="1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1" ht="43.8" thickBot="1" x14ac:dyDescent="0.35">
      <c r="A5" s="42" t="s">
        <v>31</v>
      </c>
      <c r="B5" s="42"/>
      <c r="C5" s="42"/>
      <c r="D5" s="42"/>
      <c r="E5" s="4"/>
      <c r="F5" s="4" t="s">
        <v>192</v>
      </c>
      <c r="G5" s="5">
        <v>1</v>
      </c>
      <c r="H5" s="5">
        <v>20</v>
      </c>
      <c r="I5" s="6" t="s">
        <v>191</v>
      </c>
      <c r="K5" s="4" t="s">
        <v>193</v>
      </c>
      <c r="L5" s="5">
        <v>2</v>
      </c>
      <c r="M5" s="5">
        <v>40</v>
      </c>
      <c r="N5" s="7" t="s">
        <v>191</v>
      </c>
      <c r="O5" s="4" t="s">
        <v>194</v>
      </c>
      <c r="P5" s="8">
        <f>(G5*3600)+(H5*60)</f>
        <v>4800</v>
      </c>
      <c r="Q5" s="23" t="s">
        <v>195</v>
      </c>
      <c r="R5" s="8">
        <f>(L5*3600)+(M5*60)</f>
        <v>9600</v>
      </c>
      <c r="S5" s="4"/>
      <c r="T5" s="4" t="s">
        <v>196</v>
      </c>
      <c r="U5" s="9">
        <v>5</v>
      </c>
      <c r="V5" s="4" t="s">
        <v>197</v>
      </c>
      <c r="W5" s="5">
        <v>0</v>
      </c>
      <c r="X5" s="4" t="s">
        <v>198</v>
      </c>
      <c r="Y5" s="5">
        <v>0</v>
      </c>
      <c r="Z5" s="4" t="s">
        <v>199</v>
      </c>
      <c r="AA5" s="5">
        <v>0</v>
      </c>
      <c r="AB5" s="4"/>
      <c r="AC5" s="4"/>
      <c r="AE5" s="43" t="s">
        <v>30</v>
      </c>
    </row>
    <row r="6" spans="1:31" ht="15" thickBot="1" x14ac:dyDescent="0.35">
      <c r="AE6" s="44"/>
    </row>
    <row r="7" spans="1:31" ht="15.75" customHeight="1" thickBot="1" x14ac:dyDescent="0.35">
      <c r="A7" s="29" t="s">
        <v>4</v>
      </c>
      <c r="B7" s="29" t="s">
        <v>5</v>
      </c>
      <c r="C7" s="29" t="s">
        <v>6</v>
      </c>
      <c r="D7" s="29" t="s">
        <v>7</v>
      </c>
      <c r="E7" s="29" t="s">
        <v>8</v>
      </c>
      <c r="F7" s="29" t="s">
        <v>9</v>
      </c>
      <c r="G7" s="29" t="s">
        <v>10</v>
      </c>
      <c r="H7" s="29"/>
      <c r="I7" s="29"/>
      <c r="J7" s="29" t="s">
        <v>11</v>
      </c>
      <c r="K7" s="29"/>
      <c r="L7" s="29"/>
      <c r="M7" s="38" t="s">
        <v>12</v>
      </c>
      <c r="N7" s="38" t="s">
        <v>13</v>
      </c>
      <c r="O7" s="29" t="s">
        <v>17</v>
      </c>
      <c r="P7" s="30" t="s">
        <v>18</v>
      </c>
      <c r="Q7" s="30" t="s">
        <v>19</v>
      </c>
      <c r="R7" s="29" t="s">
        <v>20</v>
      </c>
      <c r="S7" s="29" t="s">
        <v>21</v>
      </c>
      <c r="T7" s="29" t="s">
        <v>22</v>
      </c>
      <c r="U7" s="29" t="s">
        <v>23</v>
      </c>
      <c r="V7" s="29"/>
      <c r="W7" s="29" t="s">
        <v>24</v>
      </c>
      <c r="X7" s="29"/>
      <c r="Y7" s="31" t="s">
        <v>25</v>
      </c>
      <c r="Z7" s="36"/>
      <c r="AA7" s="31" t="s">
        <v>26</v>
      </c>
      <c r="AB7" s="30" t="s">
        <v>27</v>
      </c>
      <c r="AC7" s="30" t="s">
        <v>28</v>
      </c>
      <c r="AD7" s="45" t="s">
        <v>29</v>
      </c>
      <c r="AE7" s="44"/>
    </row>
    <row r="8" spans="1:31" ht="27.75" customHeight="1" thickBot="1" x14ac:dyDescent="0.35">
      <c r="A8" s="30"/>
      <c r="B8" s="30"/>
      <c r="C8" s="30"/>
      <c r="D8" s="46"/>
      <c r="E8" s="30"/>
      <c r="F8" s="30"/>
      <c r="G8" s="10" t="s">
        <v>14</v>
      </c>
      <c r="H8" s="10" t="s">
        <v>15</v>
      </c>
      <c r="I8" s="10" t="s">
        <v>16</v>
      </c>
      <c r="J8" s="10" t="s">
        <v>14</v>
      </c>
      <c r="K8" s="10" t="s">
        <v>15</v>
      </c>
      <c r="L8" s="10" t="s">
        <v>16</v>
      </c>
      <c r="M8" s="39"/>
      <c r="N8" s="39"/>
      <c r="O8" s="30"/>
      <c r="P8" s="33"/>
      <c r="Q8" s="33"/>
      <c r="R8" s="30"/>
      <c r="S8" s="30"/>
      <c r="T8" s="30"/>
      <c r="U8" s="30"/>
      <c r="V8" s="30"/>
      <c r="W8" s="30"/>
      <c r="X8" s="30"/>
      <c r="Y8" s="32"/>
      <c r="Z8" s="37"/>
      <c r="AA8" s="32"/>
      <c r="AB8" s="33"/>
      <c r="AC8" s="33"/>
      <c r="AD8" s="31"/>
      <c r="AE8" s="44"/>
    </row>
    <row r="9" spans="1:31" ht="15" customHeight="1" x14ac:dyDescent="0.3">
      <c r="A9" s="84">
        <f>IF(B9="","",IF(B9="DISQ","DISQ",IF(AE9&gt;1,AE9,RANK(B9,$B$9:$B$58,0))))</f>
        <v>3</v>
      </c>
      <c r="B9" s="87">
        <f>IF(OR(G9="",J9="",AND(E9="",E10="",E11="")),"",IF(OR(O11&gt;$R$5,E11="",AD9="DISQ"),"DISQ",R11+S9+T9+U11+W11+Y11+AA9+AB9+AC9))</f>
        <v>330</v>
      </c>
      <c r="C9" s="90" t="s">
        <v>35</v>
      </c>
      <c r="D9" s="90" t="s">
        <v>36</v>
      </c>
      <c r="E9" s="11" t="s">
        <v>40</v>
      </c>
      <c r="F9" s="12">
        <v>4633660</v>
      </c>
      <c r="G9" s="93">
        <v>20</v>
      </c>
      <c r="H9" s="93">
        <v>49</v>
      </c>
      <c r="I9" s="93">
        <v>55</v>
      </c>
      <c r="J9" s="96">
        <v>21</v>
      </c>
      <c r="K9" s="96">
        <v>30</v>
      </c>
      <c r="L9" s="96">
        <v>6</v>
      </c>
      <c r="M9" s="60">
        <f>+(G9*3600)+(H9*60)+I9</f>
        <v>74995</v>
      </c>
      <c r="N9" s="60">
        <f>+(J9*3600)+(K9*60)+L9</f>
        <v>77406</v>
      </c>
      <c r="O9" s="99" t="str">
        <f>IF(O11="","",IF(O11&lt;=$R$5,"УСПЕШНО","Прекорачење времена"))</f>
        <v>УСПЕШНО</v>
      </c>
      <c r="P9" s="66">
        <f>IF(AND(O9="УСПЕШНО",R9="УСПЕШНО"),O11,"")</f>
        <v>2411</v>
      </c>
      <c r="Q9" s="66">
        <f>IF(E9="", "", ROUNDUP(P9/60, 0))</f>
        <v>41</v>
      </c>
      <c r="R9" s="13" t="s">
        <v>1</v>
      </c>
      <c r="S9" s="47">
        <v>60</v>
      </c>
      <c r="T9" s="47">
        <f>IF(P9&lt;$P$5,0,ROUNDUP((P9-$P$5)/-60,0))</f>
        <v>0</v>
      </c>
      <c r="U9" s="50"/>
      <c r="V9" s="51"/>
      <c r="W9" s="81"/>
      <c r="X9" s="79"/>
      <c r="Y9" s="50"/>
      <c r="Z9" s="51"/>
      <c r="AA9" s="54">
        <v>10</v>
      </c>
      <c r="AB9" s="68">
        <v>10</v>
      </c>
      <c r="AC9" s="54"/>
      <c r="AD9" s="60"/>
      <c r="AE9" s="57"/>
    </row>
    <row r="10" spans="1:31" ht="15" customHeight="1" x14ac:dyDescent="0.3">
      <c r="A10" s="85"/>
      <c r="B10" s="88"/>
      <c r="C10" s="91"/>
      <c r="D10" s="91"/>
      <c r="E10" s="14" t="s">
        <v>41</v>
      </c>
      <c r="F10" s="15"/>
      <c r="G10" s="94"/>
      <c r="H10" s="94"/>
      <c r="I10" s="94"/>
      <c r="J10" s="97"/>
      <c r="K10" s="97"/>
      <c r="L10" s="97"/>
      <c r="M10" s="61"/>
      <c r="N10" s="61"/>
      <c r="O10" s="100"/>
      <c r="P10" s="39"/>
      <c r="Q10" s="39"/>
      <c r="R10" s="16">
        <v>5</v>
      </c>
      <c r="S10" s="48"/>
      <c r="T10" s="48"/>
      <c r="U10" s="52"/>
      <c r="V10" s="53"/>
      <c r="W10" s="82"/>
      <c r="X10" s="80"/>
      <c r="Y10" s="52"/>
      <c r="Z10" s="53"/>
      <c r="AA10" s="55"/>
      <c r="AB10" s="69"/>
      <c r="AC10" s="55"/>
      <c r="AD10" s="61"/>
      <c r="AE10" s="58"/>
    </row>
    <row r="11" spans="1:31" ht="15" customHeight="1" x14ac:dyDescent="0.3">
      <c r="A11" s="85"/>
      <c r="B11" s="88"/>
      <c r="C11" s="91"/>
      <c r="D11" s="91"/>
      <c r="E11" s="17" t="s">
        <v>42</v>
      </c>
      <c r="F11" s="18"/>
      <c r="G11" s="94"/>
      <c r="H11" s="94"/>
      <c r="I11" s="94"/>
      <c r="J11" s="97"/>
      <c r="K11" s="97"/>
      <c r="L11" s="97"/>
      <c r="M11" s="61"/>
      <c r="N11" s="61"/>
      <c r="O11" s="63">
        <f>IF(OR(M9=0,N9=0),"",N9-M9)</f>
        <v>2411</v>
      </c>
      <c r="P11" s="39"/>
      <c r="Q11" s="39"/>
      <c r="R11" s="83">
        <f>IF(R10="","",R10*50)</f>
        <v>250</v>
      </c>
      <c r="S11" s="48"/>
      <c r="T11" s="48"/>
      <c r="U11" s="71">
        <f>U9*20-($W$5-U9)*5</f>
        <v>0</v>
      </c>
      <c r="V11" s="72"/>
      <c r="W11" s="75">
        <f>W9*5-X9*5</f>
        <v>0</v>
      </c>
      <c r="X11" s="76"/>
      <c r="Y11" s="71">
        <f>Y9*20</f>
        <v>0</v>
      </c>
      <c r="Z11" s="72"/>
      <c r="AA11" s="55"/>
      <c r="AB11" s="69"/>
      <c r="AC11" s="55"/>
      <c r="AD11" s="61"/>
      <c r="AE11" s="58"/>
    </row>
    <row r="12" spans="1:31" ht="15" customHeight="1" x14ac:dyDescent="0.3">
      <c r="A12" s="85"/>
      <c r="B12" s="88"/>
      <c r="C12" s="91"/>
      <c r="D12" s="91"/>
      <c r="E12" s="17" t="s">
        <v>43</v>
      </c>
      <c r="F12" s="18"/>
      <c r="G12" s="94"/>
      <c r="H12" s="94"/>
      <c r="I12" s="94"/>
      <c r="J12" s="97"/>
      <c r="K12" s="97"/>
      <c r="L12" s="97"/>
      <c r="M12" s="61"/>
      <c r="N12" s="61"/>
      <c r="O12" s="64"/>
      <c r="P12" s="39"/>
      <c r="Q12" s="39"/>
      <c r="R12" s="61"/>
      <c r="S12" s="48"/>
      <c r="T12" s="48"/>
      <c r="U12" s="71"/>
      <c r="V12" s="72"/>
      <c r="W12" s="75"/>
      <c r="X12" s="76"/>
      <c r="Y12" s="71"/>
      <c r="Z12" s="72"/>
      <c r="AA12" s="55"/>
      <c r="AB12" s="69"/>
      <c r="AC12" s="55"/>
      <c r="AD12" s="61"/>
      <c r="AE12" s="58"/>
    </row>
    <row r="13" spans="1:31" ht="15" customHeight="1" thickBot="1" x14ac:dyDescent="0.35">
      <c r="A13" s="86"/>
      <c r="B13" s="89"/>
      <c r="C13" s="92"/>
      <c r="D13" s="92"/>
      <c r="E13" s="20" t="s">
        <v>44</v>
      </c>
      <c r="F13" s="21"/>
      <c r="G13" s="95"/>
      <c r="H13" s="95"/>
      <c r="I13" s="95"/>
      <c r="J13" s="98"/>
      <c r="K13" s="98"/>
      <c r="L13" s="98"/>
      <c r="M13" s="62"/>
      <c r="N13" s="62"/>
      <c r="O13" s="65"/>
      <c r="P13" s="67"/>
      <c r="Q13" s="67"/>
      <c r="R13" s="62"/>
      <c r="S13" s="49"/>
      <c r="T13" s="49"/>
      <c r="U13" s="73"/>
      <c r="V13" s="74"/>
      <c r="W13" s="77"/>
      <c r="X13" s="78"/>
      <c r="Y13" s="73"/>
      <c r="Z13" s="74"/>
      <c r="AA13" s="56"/>
      <c r="AB13" s="70"/>
      <c r="AC13" s="56"/>
      <c r="AD13" s="62"/>
      <c r="AE13" s="59"/>
    </row>
    <row r="14" spans="1:31" ht="15.75" customHeight="1" x14ac:dyDescent="0.3">
      <c r="A14" s="84">
        <f t="shared" ref="A14" si="0">IF(B14="","",IF(B14="DISQ","DISQ",IF(AE14&gt;1,AE14,RANK(B14,$B$9:$B$58,0))))</f>
        <v>2</v>
      </c>
      <c r="B14" s="87">
        <f>IF(OR(G14="",J14="",AND(E14="",E15="",E16="")),"",IF(OR(O16&gt;$R$5,E16="",AD14="DISQ"),"DISQ",R16+S14+T14+U16+W16+Y16+AA14+AB14+AC14))</f>
        <v>345</v>
      </c>
      <c r="C14" s="90" t="s">
        <v>35</v>
      </c>
      <c r="D14" s="90" t="s">
        <v>38</v>
      </c>
      <c r="E14" s="11" t="s">
        <v>45</v>
      </c>
      <c r="F14" s="12">
        <v>4660099</v>
      </c>
      <c r="G14" s="93">
        <v>21</v>
      </c>
      <c r="H14" s="93">
        <v>9</v>
      </c>
      <c r="I14" s="93">
        <v>49</v>
      </c>
      <c r="J14" s="96">
        <v>21</v>
      </c>
      <c r="K14" s="96">
        <v>42</v>
      </c>
      <c r="L14" s="96">
        <v>37</v>
      </c>
      <c r="M14" s="60">
        <f>+(G14*3600)+(H14*60)+I14</f>
        <v>76189</v>
      </c>
      <c r="N14" s="60">
        <f>+(J14*3600)+(K14*60)+L14</f>
        <v>78157</v>
      </c>
      <c r="O14" s="99" t="str">
        <f>IF(O16="","",IF(O16&lt;=$R$5,"УСПЕШНО","Прекорачење времена"))</f>
        <v>УСПЕШНО</v>
      </c>
      <c r="P14" s="66">
        <f>IF(AND(O14="УСПЕШНО",R14="УСПЕШНО"),O16,"")</f>
        <v>1968</v>
      </c>
      <c r="Q14" s="66">
        <f t="shared" ref="Q14" si="1">IF(E14="", "", ROUNDUP(P14/60, 0))</f>
        <v>33</v>
      </c>
      <c r="R14" s="13" t="s">
        <v>1</v>
      </c>
      <c r="S14" s="47">
        <v>80</v>
      </c>
      <c r="T14" s="47">
        <f>IF(P14&lt;$P$5,0,ROUNDUP((P14-$P$5)/-60,0))</f>
        <v>0</v>
      </c>
      <c r="U14" s="50"/>
      <c r="V14" s="51"/>
      <c r="W14" s="81"/>
      <c r="X14" s="79"/>
      <c r="Y14" s="50"/>
      <c r="Z14" s="51"/>
      <c r="AA14" s="54">
        <v>5</v>
      </c>
      <c r="AB14" s="68">
        <v>10</v>
      </c>
      <c r="AC14" s="54"/>
      <c r="AD14" s="60"/>
      <c r="AE14" s="57"/>
    </row>
    <row r="15" spans="1:31" ht="15.75" customHeight="1" x14ac:dyDescent="0.3">
      <c r="A15" s="85"/>
      <c r="B15" s="88"/>
      <c r="C15" s="91"/>
      <c r="D15" s="91"/>
      <c r="E15" s="14" t="s">
        <v>46</v>
      </c>
      <c r="F15" s="15"/>
      <c r="G15" s="94"/>
      <c r="H15" s="94"/>
      <c r="I15" s="94"/>
      <c r="J15" s="97"/>
      <c r="K15" s="97"/>
      <c r="L15" s="97"/>
      <c r="M15" s="61"/>
      <c r="N15" s="61"/>
      <c r="O15" s="100"/>
      <c r="P15" s="39"/>
      <c r="Q15" s="39"/>
      <c r="R15" s="16">
        <v>5</v>
      </c>
      <c r="S15" s="48"/>
      <c r="T15" s="48"/>
      <c r="U15" s="52"/>
      <c r="V15" s="53"/>
      <c r="W15" s="82"/>
      <c r="X15" s="80"/>
      <c r="Y15" s="52"/>
      <c r="Z15" s="53"/>
      <c r="AA15" s="55"/>
      <c r="AB15" s="69"/>
      <c r="AC15" s="55"/>
      <c r="AD15" s="61"/>
      <c r="AE15" s="58"/>
    </row>
    <row r="16" spans="1:31" ht="15.75" customHeight="1" x14ac:dyDescent="0.3">
      <c r="A16" s="85"/>
      <c r="B16" s="88"/>
      <c r="C16" s="91"/>
      <c r="D16" s="91"/>
      <c r="E16" s="17" t="s">
        <v>47</v>
      </c>
      <c r="F16" s="18"/>
      <c r="G16" s="94"/>
      <c r="H16" s="94"/>
      <c r="I16" s="94"/>
      <c r="J16" s="97"/>
      <c r="K16" s="97"/>
      <c r="L16" s="97"/>
      <c r="M16" s="61"/>
      <c r="N16" s="61"/>
      <c r="O16" s="63">
        <f>IF(OR(M14=0,N14=0),"",N14-M14)</f>
        <v>1968</v>
      </c>
      <c r="P16" s="39"/>
      <c r="Q16" s="39"/>
      <c r="R16" s="83">
        <f>IF(R15="","",R15*50)</f>
        <v>250</v>
      </c>
      <c r="S16" s="48"/>
      <c r="T16" s="48"/>
      <c r="U16" s="71">
        <f>U14*20-($W$5-U14)*5</f>
        <v>0</v>
      </c>
      <c r="V16" s="72"/>
      <c r="W16" s="75">
        <f>W14*5-X14*5</f>
        <v>0</v>
      </c>
      <c r="X16" s="76"/>
      <c r="Y16" s="71">
        <f>Y14*20</f>
        <v>0</v>
      </c>
      <c r="Z16" s="72"/>
      <c r="AA16" s="55"/>
      <c r="AB16" s="69"/>
      <c r="AC16" s="55"/>
      <c r="AD16" s="61"/>
      <c r="AE16" s="58"/>
    </row>
    <row r="17" spans="1:31" ht="15.75" customHeight="1" x14ac:dyDescent="0.3">
      <c r="A17" s="85"/>
      <c r="B17" s="88"/>
      <c r="C17" s="91"/>
      <c r="D17" s="91"/>
      <c r="E17" s="17" t="s">
        <v>48</v>
      </c>
      <c r="F17" s="18"/>
      <c r="G17" s="94"/>
      <c r="H17" s="94"/>
      <c r="I17" s="94"/>
      <c r="J17" s="97"/>
      <c r="K17" s="97"/>
      <c r="L17" s="97"/>
      <c r="M17" s="61"/>
      <c r="N17" s="61"/>
      <c r="O17" s="64"/>
      <c r="P17" s="39"/>
      <c r="Q17" s="39"/>
      <c r="R17" s="61"/>
      <c r="S17" s="48"/>
      <c r="T17" s="48"/>
      <c r="U17" s="71"/>
      <c r="V17" s="72"/>
      <c r="W17" s="75"/>
      <c r="X17" s="76"/>
      <c r="Y17" s="71"/>
      <c r="Z17" s="72"/>
      <c r="AA17" s="55"/>
      <c r="AB17" s="69"/>
      <c r="AC17" s="55"/>
      <c r="AD17" s="61"/>
      <c r="AE17" s="58"/>
    </row>
    <row r="18" spans="1:31" ht="15.75" customHeight="1" thickBot="1" x14ac:dyDescent="0.35">
      <c r="A18" s="86"/>
      <c r="B18" s="89"/>
      <c r="C18" s="92"/>
      <c r="D18" s="92"/>
      <c r="E18" s="20"/>
      <c r="F18" s="21"/>
      <c r="G18" s="95"/>
      <c r="H18" s="95"/>
      <c r="I18" s="95"/>
      <c r="J18" s="98"/>
      <c r="K18" s="98"/>
      <c r="L18" s="98"/>
      <c r="M18" s="62"/>
      <c r="N18" s="62"/>
      <c r="O18" s="65"/>
      <c r="P18" s="67"/>
      <c r="Q18" s="67"/>
      <c r="R18" s="62"/>
      <c r="S18" s="49"/>
      <c r="T18" s="49"/>
      <c r="U18" s="73"/>
      <c r="V18" s="74"/>
      <c r="W18" s="77"/>
      <c r="X18" s="78"/>
      <c r="Y18" s="73"/>
      <c r="Z18" s="74"/>
      <c r="AA18" s="56"/>
      <c r="AB18" s="70"/>
      <c r="AC18" s="56"/>
      <c r="AD18" s="62"/>
      <c r="AE18" s="59"/>
    </row>
    <row r="19" spans="1:31" ht="15.75" customHeight="1" x14ac:dyDescent="0.3">
      <c r="A19" s="84">
        <f t="shared" ref="A19" si="2">IF(B19="","",IF(B19="DISQ","DISQ",IF(AE19&gt;1,AE19,RANK(B19,$B$9:$B$58,0))))</f>
        <v>1</v>
      </c>
      <c r="B19" s="87">
        <f>IF(OR(G19="",J19="",AND(E19="",E20="",E21="")),"",IF(OR(O21&gt;$R$5,E21="",AD19="DISQ"),"DISQ",R21+S19+T19+U21+W21+Y21+AA19+AB19+AC19))</f>
        <v>365</v>
      </c>
      <c r="C19" s="90" t="s">
        <v>35</v>
      </c>
      <c r="D19" s="90" t="s">
        <v>39</v>
      </c>
      <c r="E19" s="11" t="s">
        <v>49</v>
      </c>
      <c r="F19" s="12">
        <v>1012432</v>
      </c>
      <c r="G19" s="93">
        <v>20</v>
      </c>
      <c r="H19" s="93">
        <v>29</v>
      </c>
      <c r="I19" s="93">
        <v>51</v>
      </c>
      <c r="J19" s="96">
        <v>20</v>
      </c>
      <c r="K19" s="96">
        <v>59</v>
      </c>
      <c r="L19" s="96">
        <v>55</v>
      </c>
      <c r="M19" s="60">
        <f t="shared" ref="M19" si="3">+(G19*3600)+(H19*60)+I19</f>
        <v>73791</v>
      </c>
      <c r="N19" s="60">
        <f t="shared" ref="N19" si="4">+(J19*3600)+(K19*60)+L19</f>
        <v>75595</v>
      </c>
      <c r="O19" s="99" t="str">
        <f t="shared" ref="O19" si="5">IF(O21="","",IF(O21&lt;=$R$5,"УСПЕШНО","Прекорачење времена"))</f>
        <v>УСПЕШНО</v>
      </c>
      <c r="P19" s="66">
        <f t="shared" ref="P19" si="6">IF(AND(O19="УСПЕШНО",R19="УСПЕШНО"),O21,"")</f>
        <v>1804</v>
      </c>
      <c r="Q19" s="66">
        <f t="shared" ref="Q19" si="7">IF(E19="", "", ROUNDUP(P19/60, 0))</f>
        <v>31</v>
      </c>
      <c r="R19" s="13" t="s">
        <v>1</v>
      </c>
      <c r="S19" s="47">
        <v>100</v>
      </c>
      <c r="T19" s="47">
        <f t="shared" ref="T19" si="8">IF(P19&lt;$P$5,0,ROUNDUP((P19-$P$5)/-60,0))</f>
        <v>0</v>
      </c>
      <c r="U19" s="50"/>
      <c r="V19" s="51"/>
      <c r="W19" s="81"/>
      <c r="X19" s="79"/>
      <c r="Y19" s="50"/>
      <c r="Z19" s="51"/>
      <c r="AA19" s="54">
        <v>10</v>
      </c>
      <c r="AB19" s="68">
        <v>5</v>
      </c>
      <c r="AC19" s="54"/>
      <c r="AD19" s="60"/>
      <c r="AE19" s="57"/>
    </row>
    <row r="20" spans="1:31" ht="15.75" customHeight="1" x14ac:dyDescent="0.3">
      <c r="A20" s="85"/>
      <c r="B20" s="88"/>
      <c r="C20" s="91"/>
      <c r="D20" s="91"/>
      <c r="E20" s="14" t="s">
        <v>50</v>
      </c>
      <c r="F20" s="15"/>
      <c r="G20" s="94"/>
      <c r="H20" s="94"/>
      <c r="I20" s="94"/>
      <c r="J20" s="97"/>
      <c r="K20" s="97"/>
      <c r="L20" s="97"/>
      <c r="M20" s="61"/>
      <c r="N20" s="61"/>
      <c r="O20" s="100"/>
      <c r="P20" s="39"/>
      <c r="Q20" s="39"/>
      <c r="R20" s="16">
        <v>5</v>
      </c>
      <c r="S20" s="48"/>
      <c r="T20" s="48"/>
      <c r="U20" s="52"/>
      <c r="V20" s="53"/>
      <c r="W20" s="82"/>
      <c r="X20" s="80"/>
      <c r="Y20" s="52"/>
      <c r="Z20" s="53"/>
      <c r="AA20" s="55"/>
      <c r="AB20" s="69"/>
      <c r="AC20" s="55"/>
      <c r="AD20" s="61"/>
      <c r="AE20" s="58"/>
    </row>
    <row r="21" spans="1:31" ht="15.75" customHeight="1" x14ac:dyDescent="0.3">
      <c r="A21" s="85"/>
      <c r="B21" s="88"/>
      <c r="C21" s="91"/>
      <c r="D21" s="91"/>
      <c r="E21" s="17" t="s">
        <v>51</v>
      </c>
      <c r="F21" s="18"/>
      <c r="G21" s="94"/>
      <c r="H21" s="94"/>
      <c r="I21" s="94"/>
      <c r="J21" s="97"/>
      <c r="K21" s="97"/>
      <c r="L21" s="97"/>
      <c r="M21" s="61"/>
      <c r="N21" s="61"/>
      <c r="O21" s="63">
        <f t="shared" ref="O21" si="9">IF(OR(M19=0,N19=0),"",N19-M19)</f>
        <v>1804</v>
      </c>
      <c r="P21" s="39"/>
      <c r="Q21" s="39"/>
      <c r="R21" s="83">
        <f t="shared" ref="R21" si="10">IF(R20="","",R20*50)</f>
        <v>250</v>
      </c>
      <c r="S21" s="48"/>
      <c r="T21" s="48"/>
      <c r="U21" s="71">
        <f t="shared" ref="U21" si="11">U19*20-($W$5-U19)*5</f>
        <v>0</v>
      </c>
      <c r="V21" s="72"/>
      <c r="W21" s="75">
        <f t="shared" ref="W21" si="12">W19*5-X19*5</f>
        <v>0</v>
      </c>
      <c r="X21" s="76"/>
      <c r="Y21" s="71">
        <f t="shared" ref="Y21" si="13">Y19*20</f>
        <v>0</v>
      </c>
      <c r="Z21" s="72"/>
      <c r="AA21" s="55"/>
      <c r="AB21" s="69"/>
      <c r="AC21" s="55"/>
      <c r="AD21" s="61"/>
      <c r="AE21" s="58"/>
    </row>
    <row r="22" spans="1:31" ht="15.75" customHeight="1" x14ac:dyDescent="0.3">
      <c r="A22" s="85"/>
      <c r="B22" s="88"/>
      <c r="C22" s="91"/>
      <c r="D22" s="91"/>
      <c r="E22" s="17" t="s">
        <v>52</v>
      </c>
      <c r="F22" s="18"/>
      <c r="G22" s="94"/>
      <c r="H22" s="94"/>
      <c r="I22" s="94"/>
      <c r="J22" s="97"/>
      <c r="K22" s="97"/>
      <c r="L22" s="97"/>
      <c r="M22" s="61"/>
      <c r="N22" s="61"/>
      <c r="O22" s="64"/>
      <c r="P22" s="39"/>
      <c r="Q22" s="39"/>
      <c r="R22" s="61"/>
      <c r="S22" s="48"/>
      <c r="T22" s="48"/>
      <c r="U22" s="71"/>
      <c r="V22" s="72"/>
      <c r="W22" s="75"/>
      <c r="X22" s="76"/>
      <c r="Y22" s="71"/>
      <c r="Z22" s="72"/>
      <c r="AA22" s="55"/>
      <c r="AB22" s="69"/>
      <c r="AC22" s="55"/>
      <c r="AD22" s="61"/>
      <c r="AE22" s="58"/>
    </row>
    <row r="23" spans="1:31" ht="15.75" customHeight="1" thickBot="1" x14ac:dyDescent="0.35">
      <c r="A23" s="86"/>
      <c r="B23" s="89"/>
      <c r="C23" s="92"/>
      <c r="D23" s="92"/>
      <c r="E23" s="20" t="s">
        <v>53</v>
      </c>
      <c r="F23" s="21"/>
      <c r="G23" s="95"/>
      <c r="H23" s="95"/>
      <c r="I23" s="95"/>
      <c r="J23" s="98"/>
      <c r="K23" s="98"/>
      <c r="L23" s="98"/>
      <c r="M23" s="62"/>
      <c r="N23" s="62"/>
      <c r="O23" s="65"/>
      <c r="P23" s="67"/>
      <c r="Q23" s="67"/>
      <c r="R23" s="62"/>
      <c r="S23" s="49"/>
      <c r="T23" s="49"/>
      <c r="U23" s="73"/>
      <c r="V23" s="74"/>
      <c r="W23" s="77"/>
      <c r="X23" s="78"/>
      <c r="Y23" s="73"/>
      <c r="Z23" s="74"/>
      <c r="AA23" s="56"/>
      <c r="AB23" s="70"/>
      <c r="AC23" s="56"/>
      <c r="AD23" s="62"/>
      <c r="AE23" s="59"/>
    </row>
    <row r="24" spans="1:31" ht="15.75" customHeight="1" x14ac:dyDescent="0.3">
      <c r="A24" s="84">
        <f t="shared" ref="A24" si="14">IF(B24="","",IF(B24="DISQ","DISQ",IF(AE24&gt;1,AE24,RANK(B24,$B$9:$B$58,0))))</f>
        <v>4</v>
      </c>
      <c r="B24" s="87">
        <f>IF(OR(G24="",J24="",AND(E24="",E25="",E26="")),"",IF(OR(O26&gt;$R$5,E26="",AD24="DISQ"),"DISQ",R26+S24+T24+U26+W26+Y26+AA24+AB24+AC24))</f>
        <v>55</v>
      </c>
      <c r="C24" s="90" t="s">
        <v>37</v>
      </c>
      <c r="D24" s="90" t="s">
        <v>37</v>
      </c>
      <c r="E24" s="11" t="s">
        <v>54</v>
      </c>
      <c r="F24" s="12">
        <v>4648523</v>
      </c>
      <c r="G24" s="93">
        <v>20</v>
      </c>
      <c r="H24" s="93">
        <v>59</v>
      </c>
      <c r="I24" s="93">
        <v>48</v>
      </c>
      <c r="J24" s="96">
        <v>21</v>
      </c>
      <c r="K24" s="96">
        <v>48</v>
      </c>
      <c r="L24" s="96">
        <v>49</v>
      </c>
      <c r="M24" s="60">
        <f t="shared" ref="M24" si="15">+(G24*3600)+(H24*60)+I24</f>
        <v>75588</v>
      </c>
      <c r="N24" s="60">
        <f t="shared" ref="N24" si="16">+(J24*3600)+(K24*60)+L24</f>
        <v>78529</v>
      </c>
      <c r="O24" s="99" t="str">
        <f t="shared" ref="O24" si="17">IF(O26="","",IF(O26&lt;=$R$5,"УСПЕШНО","Прекорачење времена"))</f>
        <v>УСПЕШНО</v>
      </c>
      <c r="P24" s="66">
        <f t="shared" ref="P24" si="18">IF(AND(O24="УСПЕШНО",R24="УСПЕШНО"),O26,"")</f>
        <v>2941</v>
      </c>
      <c r="Q24" s="66">
        <f t="shared" ref="Q24" si="19">IF(E24="", "", ROUNDUP(P24/60, 0))</f>
        <v>50</v>
      </c>
      <c r="R24" s="13" t="s">
        <v>1</v>
      </c>
      <c r="S24" s="47">
        <v>0</v>
      </c>
      <c r="T24" s="47">
        <f t="shared" ref="T24" si="20">IF(P24&lt;$P$5,0,ROUNDUP((P24-$P$5)/-60,0))</f>
        <v>0</v>
      </c>
      <c r="U24" s="50"/>
      <c r="V24" s="51"/>
      <c r="W24" s="81"/>
      <c r="X24" s="79"/>
      <c r="Y24" s="50"/>
      <c r="Z24" s="51"/>
      <c r="AA24" s="54">
        <v>0</v>
      </c>
      <c r="AB24" s="68">
        <v>10</v>
      </c>
      <c r="AC24" s="54">
        <v>-5</v>
      </c>
      <c r="AD24" s="60"/>
      <c r="AE24" s="57"/>
    </row>
    <row r="25" spans="1:31" ht="15.75" customHeight="1" x14ac:dyDescent="0.3">
      <c r="A25" s="85"/>
      <c r="B25" s="88"/>
      <c r="C25" s="91"/>
      <c r="D25" s="91"/>
      <c r="E25" s="14" t="s">
        <v>55</v>
      </c>
      <c r="F25" s="15"/>
      <c r="G25" s="94"/>
      <c r="H25" s="94"/>
      <c r="I25" s="94"/>
      <c r="J25" s="97"/>
      <c r="K25" s="97"/>
      <c r="L25" s="97"/>
      <c r="M25" s="61"/>
      <c r="N25" s="61"/>
      <c r="O25" s="100"/>
      <c r="P25" s="39"/>
      <c r="Q25" s="39"/>
      <c r="R25" s="16">
        <v>1</v>
      </c>
      <c r="S25" s="48"/>
      <c r="T25" s="48"/>
      <c r="U25" s="52"/>
      <c r="V25" s="53"/>
      <c r="W25" s="82"/>
      <c r="X25" s="80"/>
      <c r="Y25" s="52"/>
      <c r="Z25" s="53"/>
      <c r="AA25" s="55"/>
      <c r="AB25" s="69"/>
      <c r="AC25" s="55"/>
      <c r="AD25" s="61"/>
      <c r="AE25" s="58"/>
    </row>
    <row r="26" spans="1:31" ht="15.75" customHeight="1" x14ac:dyDescent="0.3">
      <c r="A26" s="85"/>
      <c r="B26" s="88"/>
      <c r="C26" s="91"/>
      <c r="D26" s="91"/>
      <c r="E26" s="17" t="s">
        <v>56</v>
      </c>
      <c r="F26" s="18"/>
      <c r="G26" s="94"/>
      <c r="H26" s="94"/>
      <c r="I26" s="94"/>
      <c r="J26" s="97"/>
      <c r="K26" s="97"/>
      <c r="L26" s="97"/>
      <c r="M26" s="61"/>
      <c r="N26" s="61"/>
      <c r="O26" s="63">
        <f t="shared" ref="O26" si="21">IF(OR(M24=0,N24=0),"",N24-M24)</f>
        <v>2941</v>
      </c>
      <c r="P26" s="39"/>
      <c r="Q26" s="39"/>
      <c r="R26" s="83">
        <f t="shared" ref="R26" si="22">IF(R25="","",R25*50)</f>
        <v>50</v>
      </c>
      <c r="S26" s="48"/>
      <c r="T26" s="48"/>
      <c r="U26" s="71">
        <f t="shared" ref="U26" si="23">U24*20-($W$5-U24)*5</f>
        <v>0</v>
      </c>
      <c r="V26" s="72"/>
      <c r="W26" s="75">
        <f t="shared" ref="W26" si="24">W24*5-X24*5</f>
        <v>0</v>
      </c>
      <c r="X26" s="76"/>
      <c r="Y26" s="71">
        <f t="shared" ref="Y26" si="25">Y24*20</f>
        <v>0</v>
      </c>
      <c r="Z26" s="72"/>
      <c r="AA26" s="55"/>
      <c r="AB26" s="69"/>
      <c r="AC26" s="55"/>
      <c r="AD26" s="61"/>
      <c r="AE26" s="58"/>
    </row>
    <row r="27" spans="1:31" ht="15.75" customHeight="1" x14ac:dyDescent="0.3">
      <c r="A27" s="85"/>
      <c r="B27" s="88"/>
      <c r="C27" s="91"/>
      <c r="D27" s="91"/>
      <c r="E27" s="17"/>
      <c r="F27" s="18"/>
      <c r="G27" s="94"/>
      <c r="H27" s="94"/>
      <c r="I27" s="94"/>
      <c r="J27" s="97"/>
      <c r="K27" s="97"/>
      <c r="L27" s="97"/>
      <c r="M27" s="61"/>
      <c r="N27" s="61"/>
      <c r="O27" s="64"/>
      <c r="P27" s="39"/>
      <c r="Q27" s="39"/>
      <c r="R27" s="61"/>
      <c r="S27" s="48"/>
      <c r="T27" s="48"/>
      <c r="U27" s="71"/>
      <c r="V27" s="72"/>
      <c r="W27" s="75"/>
      <c r="X27" s="76"/>
      <c r="Y27" s="71"/>
      <c r="Z27" s="72"/>
      <c r="AA27" s="55"/>
      <c r="AB27" s="69"/>
      <c r="AC27" s="55"/>
      <c r="AD27" s="61"/>
      <c r="AE27" s="58"/>
    </row>
    <row r="28" spans="1:31" ht="15.75" customHeight="1" thickBot="1" x14ac:dyDescent="0.35">
      <c r="A28" s="86"/>
      <c r="B28" s="89"/>
      <c r="C28" s="92"/>
      <c r="D28" s="92"/>
      <c r="E28" s="20"/>
      <c r="F28" s="21"/>
      <c r="G28" s="95"/>
      <c r="H28" s="95"/>
      <c r="I28" s="95"/>
      <c r="J28" s="98"/>
      <c r="K28" s="98"/>
      <c r="L28" s="98"/>
      <c r="M28" s="62"/>
      <c r="N28" s="62"/>
      <c r="O28" s="65"/>
      <c r="P28" s="67"/>
      <c r="Q28" s="67"/>
      <c r="R28" s="62"/>
      <c r="S28" s="49"/>
      <c r="T28" s="49"/>
      <c r="U28" s="73"/>
      <c r="V28" s="74"/>
      <c r="W28" s="77"/>
      <c r="X28" s="78"/>
      <c r="Y28" s="73"/>
      <c r="Z28" s="74"/>
      <c r="AA28" s="56"/>
      <c r="AB28" s="70"/>
      <c r="AC28" s="56"/>
      <c r="AD28" s="62"/>
      <c r="AE28" s="59"/>
    </row>
    <row r="29" spans="1:31" ht="15.75" customHeight="1" x14ac:dyDescent="0.3">
      <c r="A29" s="84"/>
      <c r="B29" s="87"/>
      <c r="C29" s="90"/>
      <c r="D29" s="90"/>
      <c r="E29" s="11"/>
      <c r="F29" s="12"/>
      <c r="G29" s="93"/>
      <c r="H29" s="93"/>
      <c r="I29" s="93"/>
      <c r="J29" s="96"/>
      <c r="K29" s="96"/>
      <c r="L29" s="96"/>
      <c r="M29" s="60"/>
      <c r="N29" s="60"/>
      <c r="O29" s="99"/>
      <c r="P29" s="66"/>
      <c r="Q29" s="66"/>
      <c r="R29" s="13"/>
      <c r="S29" s="47"/>
      <c r="T29" s="47"/>
      <c r="U29" s="50"/>
      <c r="V29" s="51"/>
      <c r="W29" s="81"/>
      <c r="X29" s="79"/>
      <c r="Y29" s="50"/>
      <c r="Z29" s="51"/>
      <c r="AA29" s="54"/>
      <c r="AB29" s="68"/>
      <c r="AC29" s="54"/>
      <c r="AD29" s="60"/>
      <c r="AE29" s="57"/>
    </row>
    <row r="30" spans="1:31" ht="15.75" customHeight="1" x14ac:dyDescent="0.3">
      <c r="A30" s="85"/>
      <c r="B30" s="88"/>
      <c r="C30" s="91"/>
      <c r="D30" s="91"/>
      <c r="E30" s="14"/>
      <c r="F30" s="15"/>
      <c r="G30" s="94"/>
      <c r="H30" s="94"/>
      <c r="I30" s="94"/>
      <c r="J30" s="97"/>
      <c r="K30" s="97"/>
      <c r="L30" s="97"/>
      <c r="M30" s="61"/>
      <c r="N30" s="61"/>
      <c r="O30" s="100"/>
      <c r="P30" s="39"/>
      <c r="Q30" s="39"/>
      <c r="R30" s="16"/>
      <c r="S30" s="48"/>
      <c r="T30" s="48"/>
      <c r="U30" s="52"/>
      <c r="V30" s="53"/>
      <c r="W30" s="82"/>
      <c r="X30" s="80"/>
      <c r="Y30" s="52"/>
      <c r="Z30" s="53"/>
      <c r="AA30" s="55"/>
      <c r="AB30" s="69"/>
      <c r="AC30" s="55"/>
      <c r="AD30" s="61"/>
      <c r="AE30" s="58"/>
    </row>
    <row r="31" spans="1:31" ht="15.75" customHeight="1" x14ac:dyDescent="0.3">
      <c r="A31" s="85"/>
      <c r="B31" s="88"/>
      <c r="C31" s="91"/>
      <c r="D31" s="91"/>
      <c r="E31" s="17"/>
      <c r="F31" s="18"/>
      <c r="G31" s="94"/>
      <c r="H31" s="94"/>
      <c r="I31" s="94"/>
      <c r="J31" s="97"/>
      <c r="K31" s="97"/>
      <c r="L31" s="97"/>
      <c r="M31" s="61"/>
      <c r="N31" s="61"/>
      <c r="O31" s="63"/>
      <c r="P31" s="39"/>
      <c r="Q31" s="39"/>
      <c r="R31" s="83"/>
      <c r="S31" s="48"/>
      <c r="T31" s="48"/>
      <c r="U31" s="71"/>
      <c r="V31" s="72"/>
      <c r="W31" s="75"/>
      <c r="X31" s="76"/>
      <c r="Y31" s="71"/>
      <c r="Z31" s="72"/>
      <c r="AA31" s="55"/>
      <c r="AB31" s="69"/>
      <c r="AC31" s="55"/>
      <c r="AD31" s="61"/>
      <c r="AE31" s="58"/>
    </row>
    <row r="32" spans="1:31" ht="15.75" customHeight="1" x14ac:dyDescent="0.3">
      <c r="A32" s="85"/>
      <c r="B32" s="88"/>
      <c r="C32" s="91"/>
      <c r="D32" s="91"/>
      <c r="E32" s="17"/>
      <c r="F32" s="18"/>
      <c r="G32" s="94"/>
      <c r="H32" s="94"/>
      <c r="I32" s="94"/>
      <c r="J32" s="97"/>
      <c r="K32" s="97"/>
      <c r="L32" s="97"/>
      <c r="M32" s="61"/>
      <c r="N32" s="61"/>
      <c r="O32" s="64"/>
      <c r="P32" s="39"/>
      <c r="Q32" s="39"/>
      <c r="R32" s="61"/>
      <c r="S32" s="48"/>
      <c r="T32" s="48"/>
      <c r="U32" s="71"/>
      <c r="V32" s="72"/>
      <c r="W32" s="75"/>
      <c r="X32" s="76"/>
      <c r="Y32" s="71"/>
      <c r="Z32" s="72"/>
      <c r="AA32" s="55"/>
      <c r="AB32" s="69"/>
      <c r="AC32" s="55"/>
      <c r="AD32" s="61"/>
      <c r="AE32" s="58"/>
    </row>
    <row r="33" spans="1:31" ht="15.75" customHeight="1" thickBot="1" x14ac:dyDescent="0.35">
      <c r="A33" s="86"/>
      <c r="B33" s="89"/>
      <c r="C33" s="92"/>
      <c r="D33" s="92"/>
      <c r="E33" s="20"/>
      <c r="F33" s="21"/>
      <c r="G33" s="95"/>
      <c r="H33" s="95"/>
      <c r="I33" s="95"/>
      <c r="J33" s="98"/>
      <c r="K33" s="98"/>
      <c r="L33" s="98"/>
      <c r="M33" s="62"/>
      <c r="N33" s="62"/>
      <c r="O33" s="65"/>
      <c r="P33" s="67"/>
      <c r="Q33" s="67"/>
      <c r="R33" s="62"/>
      <c r="S33" s="49"/>
      <c r="T33" s="49"/>
      <c r="U33" s="73"/>
      <c r="V33" s="74"/>
      <c r="W33" s="77"/>
      <c r="X33" s="78"/>
      <c r="Y33" s="73"/>
      <c r="Z33" s="74"/>
      <c r="AA33" s="56"/>
      <c r="AB33" s="70"/>
      <c r="AC33" s="56"/>
      <c r="AD33" s="62"/>
      <c r="AE33" s="59"/>
    </row>
    <row r="34" spans="1:31" ht="15.75" customHeight="1" x14ac:dyDescent="0.3">
      <c r="A34" s="84"/>
      <c r="B34" s="87"/>
      <c r="C34" s="90"/>
      <c r="D34" s="90"/>
      <c r="E34" s="11"/>
      <c r="F34" s="12"/>
      <c r="G34" s="93"/>
      <c r="H34" s="93"/>
      <c r="I34" s="93"/>
      <c r="J34" s="96"/>
      <c r="K34" s="96"/>
      <c r="L34" s="96"/>
      <c r="M34" s="60"/>
      <c r="N34" s="60"/>
      <c r="O34" s="99"/>
      <c r="P34" s="66"/>
      <c r="Q34" s="66"/>
      <c r="R34" s="13"/>
      <c r="S34" s="47"/>
      <c r="T34" s="47"/>
      <c r="U34" s="50"/>
      <c r="V34" s="51"/>
      <c r="W34" s="81"/>
      <c r="X34" s="79"/>
      <c r="Y34" s="50"/>
      <c r="Z34" s="51"/>
      <c r="AA34" s="54"/>
      <c r="AB34" s="68"/>
      <c r="AC34" s="54"/>
      <c r="AD34" s="60"/>
      <c r="AE34" s="57"/>
    </row>
    <row r="35" spans="1:31" ht="15.75" customHeight="1" x14ac:dyDescent="0.3">
      <c r="A35" s="85"/>
      <c r="B35" s="88"/>
      <c r="C35" s="91"/>
      <c r="D35" s="91"/>
      <c r="E35" s="14"/>
      <c r="F35" s="15"/>
      <c r="G35" s="94"/>
      <c r="H35" s="94"/>
      <c r="I35" s="94"/>
      <c r="J35" s="97"/>
      <c r="K35" s="97"/>
      <c r="L35" s="97"/>
      <c r="M35" s="61"/>
      <c r="N35" s="61"/>
      <c r="O35" s="100"/>
      <c r="P35" s="39"/>
      <c r="Q35" s="39"/>
      <c r="R35" s="16"/>
      <c r="S35" s="48"/>
      <c r="T35" s="48"/>
      <c r="U35" s="52"/>
      <c r="V35" s="53"/>
      <c r="W35" s="82"/>
      <c r="X35" s="80"/>
      <c r="Y35" s="52"/>
      <c r="Z35" s="53"/>
      <c r="AA35" s="55"/>
      <c r="AB35" s="69"/>
      <c r="AC35" s="55"/>
      <c r="AD35" s="61"/>
      <c r="AE35" s="58"/>
    </row>
    <row r="36" spans="1:31" ht="15.75" customHeight="1" x14ac:dyDescent="0.3">
      <c r="A36" s="85"/>
      <c r="B36" s="88"/>
      <c r="C36" s="91"/>
      <c r="D36" s="91"/>
      <c r="E36" s="17"/>
      <c r="F36" s="18"/>
      <c r="G36" s="94"/>
      <c r="H36" s="94"/>
      <c r="I36" s="94"/>
      <c r="J36" s="97"/>
      <c r="K36" s="97"/>
      <c r="L36" s="97"/>
      <c r="M36" s="61"/>
      <c r="N36" s="61"/>
      <c r="O36" s="63"/>
      <c r="P36" s="39"/>
      <c r="Q36" s="39"/>
      <c r="R36" s="83"/>
      <c r="S36" s="48"/>
      <c r="T36" s="48"/>
      <c r="U36" s="71"/>
      <c r="V36" s="72"/>
      <c r="W36" s="75"/>
      <c r="X36" s="76"/>
      <c r="Y36" s="71"/>
      <c r="Z36" s="72"/>
      <c r="AA36" s="55"/>
      <c r="AB36" s="69"/>
      <c r="AC36" s="55"/>
      <c r="AD36" s="61"/>
      <c r="AE36" s="58"/>
    </row>
    <row r="37" spans="1:31" ht="15.75" customHeight="1" x14ac:dyDescent="0.3">
      <c r="A37" s="85"/>
      <c r="B37" s="88"/>
      <c r="C37" s="91"/>
      <c r="D37" s="91"/>
      <c r="E37" s="17"/>
      <c r="F37" s="18"/>
      <c r="G37" s="94"/>
      <c r="H37" s="94"/>
      <c r="I37" s="94"/>
      <c r="J37" s="97"/>
      <c r="K37" s="97"/>
      <c r="L37" s="97"/>
      <c r="M37" s="61"/>
      <c r="N37" s="61"/>
      <c r="O37" s="64"/>
      <c r="P37" s="39"/>
      <c r="Q37" s="39"/>
      <c r="R37" s="61"/>
      <c r="S37" s="48"/>
      <c r="T37" s="48"/>
      <c r="U37" s="71"/>
      <c r="V37" s="72"/>
      <c r="W37" s="75"/>
      <c r="X37" s="76"/>
      <c r="Y37" s="71"/>
      <c r="Z37" s="72"/>
      <c r="AA37" s="55"/>
      <c r="AB37" s="69"/>
      <c r="AC37" s="55"/>
      <c r="AD37" s="61"/>
      <c r="AE37" s="58"/>
    </row>
    <row r="38" spans="1:31" ht="15.75" customHeight="1" thickBot="1" x14ac:dyDescent="0.35">
      <c r="A38" s="86"/>
      <c r="B38" s="89"/>
      <c r="C38" s="92"/>
      <c r="D38" s="92"/>
      <c r="E38" s="20"/>
      <c r="F38" s="21"/>
      <c r="G38" s="95"/>
      <c r="H38" s="95"/>
      <c r="I38" s="95"/>
      <c r="J38" s="98"/>
      <c r="K38" s="98"/>
      <c r="L38" s="98"/>
      <c r="M38" s="62"/>
      <c r="N38" s="62"/>
      <c r="O38" s="65"/>
      <c r="P38" s="67"/>
      <c r="Q38" s="67"/>
      <c r="R38" s="62"/>
      <c r="S38" s="49"/>
      <c r="T38" s="49"/>
      <c r="U38" s="73"/>
      <c r="V38" s="74"/>
      <c r="W38" s="77"/>
      <c r="X38" s="78"/>
      <c r="Y38" s="73"/>
      <c r="Z38" s="74"/>
      <c r="AA38" s="56"/>
      <c r="AB38" s="70"/>
      <c r="AC38" s="56"/>
      <c r="AD38" s="62"/>
      <c r="AE38" s="59"/>
    </row>
    <row r="39" spans="1:31" ht="15.75" customHeight="1" x14ac:dyDescent="0.3">
      <c r="A39" s="84"/>
      <c r="B39" s="87"/>
      <c r="C39" s="90"/>
      <c r="D39" s="90"/>
      <c r="E39" s="11"/>
      <c r="F39" s="12"/>
      <c r="G39" s="93"/>
      <c r="H39" s="93"/>
      <c r="I39" s="93"/>
      <c r="J39" s="96"/>
      <c r="K39" s="96"/>
      <c r="L39" s="96"/>
      <c r="M39" s="60"/>
      <c r="N39" s="60"/>
      <c r="O39" s="99"/>
      <c r="P39" s="66"/>
      <c r="Q39" s="66"/>
      <c r="R39" s="13"/>
      <c r="S39" s="47"/>
      <c r="T39" s="47"/>
      <c r="U39" s="50"/>
      <c r="V39" s="51"/>
      <c r="W39" s="81"/>
      <c r="X39" s="79"/>
      <c r="Y39" s="50"/>
      <c r="Z39" s="51"/>
      <c r="AA39" s="54"/>
      <c r="AB39" s="68"/>
      <c r="AC39" s="54"/>
      <c r="AD39" s="60"/>
      <c r="AE39" s="57"/>
    </row>
    <row r="40" spans="1:31" ht="15.75" customHeight="1" x14ac:dyDescent="0.3">
      <c r="A40" s="85"/>
      <c r="B40" s="88"/>
      <c r="C40" s="91"/>
      <c r="D40" s="91"/>
      <c r="E40" s="14"/>
      <c r="F40" s="15"/>
      <c r="G40" s="94"/>
      <c r="H40" s="94"/>
      <c r="I40" s="94"/>
      <c r="J40" s="97"/>
      <c r="K40" s="97"/>
      <c r="L40" s="97"/>
      <c r="M40" s="61"/>
      <c r="N40" s="61"/>
      <c r="O40" s="100"/>
      <c r="P40" s="39"/>
      <c r="Q40" s="39"/>
      <c r="R40" s="16"/>
      <c r="S40" s="48"/>
      <c r="T40" s="48"/>
      <c r="U40" s="52"/>
      <c r="V40" s="53"/>
      <c r="W40" s="82"/>
      <c r="X40" s="80"/>
      <c r="Y40" s="52"/>
      <c r="Z40" s="53"/>
      <c r="AA40" s="55"/>
      <c r="AB40" s="69"/>
      <c r="AC40" s="55"/>
      <c r="AD40" s="61"/>
      <c r="AE40" s="58"/>
    </row>
    <row r="41" spans="1:31" ht="15.75" customHeight="1" x14ac:dyDescent="0.3">
      <c r="A41" s="85"/>
      <c r="B41" s="88"/>
      <c r="C41" s="91"/>
      <c r="D41" s="91"/>
      <c r="E41" s="17"/>
      <c r="F41" s="18"/>
      <c r="G41" s="94"/>
      <c r="H41" s="94"/>
      <c r="I41" s="94"/>
      <c r="J41" s="97"/>
      <c r="K41" s="97"/>
      <c r="L41" s="97"/>
      <c r="M41" s="61"/>
      <c r="N41" s="61"/>
      <c r="O41" s="63"/>
      <c r="P41" s="39"/>
      <c r="Q41" s="39"/>
      <c r="R41" s="83"/>
      <c r="S41" s="48"/>
      <c r="T41" s="48"/>
      <c r="U41" s="71"/>
      <c r="V41" s="72"/>
      <c r="W41" s="75"/>
      <c r="X41" s="76"/>
      <c r="Y41" s="71"/>
      <c r="Z41" s="72"/>
      <c r="AA41" s="55"/>
      <c r="AB41" s="69"/>
      <c r="AC41" s="55"/>
      <c r="AD41" s="61"/>
      <c r="AE41" s="58"/>
    </row>
    <row r="42" spans="1:31" ht="15.75" customHeight="1" x14ac:dyDescent="0.3">
      <c r="A42" s="85"/>
      <c r="B42" s="88"/>
      <c r="C42" s="91"/>
      <c r="D42" s="91"/>
      <c r="E42" s="17"/>
      <c r="F42" s="18"/>
      <c r="G42" s="94"/>
      <c r="H42" s="94"/>
      <c r="I42" s="94"/>
      <c r="J42" s="97"/>
      <c r="K42" s="97"/>
      <c r="L42" s="97"/>
      <c r="M42" s="61"/>
      <c r="N42" s="61"/>
      <c r="O42" s="64"/>
      <c r="P42" s="39"/>
      <c r="Q42" s="39"/>
      <c r="R42" s="61"/>
      <c r="S42" s="48"/>
      <c r="T42" s="48"/>
      <c r="U42" s="71"/>
      <c r="V42" s="72"/>
      <c r="W42" s="75"/>
      <c r="X42" s="76"/>
      <c r="Y42" s="71"/>
      <c r="Z42" s="72"/>
      <c r="AA42" s="55"/>
      <c r="AB42" s="69"/>
      <c r="AC42" s="55"/>
      <c r="AD42" s="61"/>
      <c r="AE42" s="58"/>
    </row>
    <row r="43" spans="1:31" ht="15.75" customHeight="1" thickBot="1" x14ac:dyDescent="0.35">
      <c r="A43" s="86"/>
      <c r="B43" s="89"/>
      <c r="C43" s="92"/>
      <c r="D43" s="92"/>
      <c r="E43" s="20"/>
      <c r="F43" s="21"/>
      <c r="G43" s="95"/>
      <c r="H43" s="95"/>
      <c r="I43" s="95"/>
      <c r="J43" s="98"/>
      <c r="K43" s="98"/>
      <c r="L43" s="98"/>
      <c r="M43" s="62"/>
      <c r="N43" s="62"/>
      <c r="O43" s="65"/>
      <c r="P43" s="67"/>
      <c r="Q43" s="67"/>
      <c r="R43" s="62"/>
      <c r="S43" s="49"/>
      <c r="T43" s="49"/>
      <c r="U43" s="73"/>
      <c r="V43" s="74"/>
      <c r="W43" s="77"/>
      <c r="X43" s="78"/>
      <c r="Y43" s="73"/>
      <c r="Z43" s="74"/>
      <c r="AA43" s="56"/>
      <c r="AB43" s="70"/>
      <c r="AC43" s="56"/>
      <c r="AD43" s="62"/>
      <c r="AE43" s="59"/>
    </row>
    <row r="44" spans="1:31" ht="15" customHeight="1" x14ac:dyDescent="0.3">
      <c r="A44" s="84"/>
      <c r="B44" s="87"/>
      <c r="C44" s="90"/>
      <c r="D44" s="90"/>
      <c r="E44" s="11"/>
      <c r="F44" s="12"/>
      <c r="G44" s="93"/>
      <c r="H44" s="93"/>
      <c r="I44" s="93"/>
      <c r="J44" s="96"/>
      <c r="K44" s="96"/>
      <c r="L44" s="96"/>
      <c r="M44" s="60"/>
      <c r="N44" s="60"/>
      <c r="O44" s="99"/>
      <c r="P44" s="66"/>
      <c r="Q44" s="66"/>
      <c r="R44" s="13"/>
      <c r="S44" s="47"/>
      <c r="T44" s="47"/>
      <c r="U44" s="50"/>
      <c r="V44" s="51"/>
      <c r="W44" s="81"/>
      <c r="X44" s="79"/>
      <c r="Y44" s="50"/>
      <c r="Z44" s="51"/>
      <c r="AA44" s="54"/>
      <c r="AB44" s="68"/>
      <c r="AC44" s="54"/>
      <c r="AD44" s="60"/>
      <c r="AE44" s="57"/>
    </row>
    <row r="45" spans="1:31" ht="15" customHeight="1" x14ac:dyDescent="0.3">
      <c r="A45" s="85"/>
      <c r="B45" s="88"/>
      <c r="C45" s="91"/>
      <c r="D45" s="91"/>
      <c r="E45" s="14"/>
      <c r="F45" s="15"/>
      <c r="G45" s="94"/>
      <c r="H45" s="94"/>
      <c r="I45" s="94"/>
      <c r="J45" s="97"/>
      <c r="K45" s="97"/>
      <c r="L45" s="97"/>
      <c r="M45" s="61"/>
      <c r="N45" s="61"/>
      <c r="O45" s="100"/>
      <c r="P45" s="39"/>
      <c r="Q45" s="39"/>
      <c r="R45" s="16"/>
      <c r="S45" s="48"/>
      <c r="T45" s="48"/>
      <c r="U45" s="52"/>
      <c r="V45" s="53"/>
      <c r="W45" s="82"/>
      <c r="X45" s="80"/>
      <c r="Y45" s="52"/>
      <c r="Z45" s="53"/>
      <c r="AA45" s="55"/>
      <c r="AB45" s="69"/>
      <c r="AC45" s="55"/>
      <c r="AD45" s="61"/>
      <c r="AE45" s="58"/>
    </row>
    <row r="46" spans="1:31" ht="15" customHeight="1" x14ac:dyDescent="0.3">
      <c r="A46" s="85"/>
      <c r="B46" s="88"/>
      <c r="C46" s="91"/>
      <c r="D46" s="91"/>
      <c r="E46" s="17"/>
      <c r="F46" s="18"/>
      <c r="G46" s="94"/>
      <c r="H46" s="94"/>
      <c r="I46" s="94"/>
      <c r="J46" s="97"/>
      <c r="K46" s="97"/>
      <c r="L46" s="97"/>
      <c r="M46" s="61"/>
      <c r="N46" s="61"/>
      <c r="O46" s="63"/>
      <c r="P46" s="39"/>
      <c r="Q46" s="39"/>
      <c r="R46" s="83"/>
      <c r="S46" s="48"/>
      <c r="T46" s="48"/>
      <c r="U46" s="71"/>
      <c r="V46" s="72"/>
      <c r="W46" s="75"/>
      <c r="X46" s="76"/>
      <c r="Y46" s="71"/>
      <c r="Z46" s="72"/>
      <c r="AA46" s="55"/>
      <c r="AB46" s="69"/>
      <c r="AC46" s="55"/>
      <c r="AD46" s="61"/>
      <c r="AE46" s="58"/>
    </row>
    <row r="47" spans="1:31" ht="15" customHeight="1" x14ac:dyDescent="0.3">
      <c r="A47" s="85"/>
      <c r="B47" s="88"/>
      <c r="C47" s="91"/>
      <c r="D47" s="91"/>
      <c r="E47" s="17"/>
      <c r="F47" s="18"/>
      <c r="G47" s="94"/>
      <c r="H47" s="94"/>
      <c r="I47" s="94"/>
      <c r="J47" s="97"/>
      <c r="K47" s="97"/>
      <c r="L47" s="97"/>
      <c r="M47" s="61"/>
      <c r="N47" s="61"/>
      <c r="O47" s="64"/>
      <c r="P47" s="39"/>
      <c r="Q47" s="39"/>
      <c r="R47" s="61"/>
      <c r="S47" s="48"/>
      <c r="T47" s="48"/>
      <c r="U47" s="71"/>
      <c r="V47" s="72"/>
      <c r="W47" s="75"/>
      <c r="X47" s="76"/>
      <c r="Y47" s="71"/>
      <c r="Z47" s="72"/>
      <c r="AA47" s="55"/>
      <c r="AB47" s="69"/>
      <c r="AC47" s="55"/>
      <c r="AD47" s="61"/>
      <c r="AE47" s="58"/>
    </row>
    <row r="48" spans="1:31" ht="15.75" customHeight="1" thickBot="1" x14ac:dyDescent="0.35">
      <c r="A48" s="86"/>
      <c r="B48" s="89"/>
      <c r="C48" s="92"/>
      <c r="D48" s="92"/>
      <c r="E48" s="20"/>
      <c r="F48" s="21"/>
      <c r="G48" s="95"/>
      <c r="H48" s="95"/>
      <c r="I48" s="95"/>
      <c r="J48" s="98"/>
      <c r="K48" s="98"/>
      <c r="L48" s="98"/>
      <c r="M48" s="62"/>
      <c r="N48" s="62"/>
      <c r="O48" s="65"/>
      <c r="P48" s="67"/>
      <c r="Q48" s="67"/>
      <c r="R48" s="62"/>
      <c r="S48" s="49"/>
      <c r="T48" s="49"/>
      <c r="U48" s="73"/>
      <c r="V48" s="74"/>
      <c r="W48" s="77"/>
      <c r="X48" s="78"/>
      <c r="Y48" s="73"/>
      <c r="Z48" s="74"/>
      <c r="AA48" s="56"/>
      <c r="AB48" s="70"/>
      <c r="AC48" s="56"/>
      <c r="AD48" s="62"/>
      <c r="AE48" s="59"/>
    </row>
    <row r="49" spans="1:31" ht="15" customHeight="1" x14ac:dyDescent="0.3">
      <c r="A49" s="84"/>
      <c r="B49" s="87"/>
      <c r="C49" s="90"/>
      <c r="D49" s="90"/>
      <c r="E49" s="11"/>
      <c r="F49" s="12"/>
      <c r="G49" s="93"/>
      <c r="H49" s="93"/>
      <c r="I49" s="93"/>
      <c r="J49" s="96"/>
      <c r="K49" s="96"/>
      <c r="L49" s="96"/>
      <c r="M49" s="60"/>
      <c r="N49" s="60"/>
      <c r="O49" s="99"/>
      <c r="P49" s="66"/>
      <c r="Q49" s="66"/>
      <c r="R49" s="13"/>
      <c r="S49" s="47"/>
      <c r="T49" s="47"/>
      <c r="U49" s="50"/>
      <c r="V49" s="51"/>
      <c r="W49" s="81"/>
      <c r="X49" s="79"/>
      <c r="Y49" s="50"/>
      <c r="Z49" s="51"/>
      <c r="AA49" s="54"/>
      <c r="AB49" s="68"/>
      <c r="AC49" s="54"/>
      <c r="AD49" s="60"/>
      <c r="AE49" s="57"/>
    </row>
    <row r="50" spans="1:31" ht="15" customHeight="1" x14ac:dyDescent="0.3">
      <c r="A50" s="85"/>
      <c r="B50" s="88"/>
      <c r="C50" s="91"/>
      <c r="D50" s="91"/>
      <c r="E50" s="14"/>
      <c r="F50" s="15"/>
      <c r="G50" s="94"/>
      <c r="H50" s="94"/>
      <c r="I50" s="94"/>
      <c r="J50" s="97"/>
      <c r="K50" s="97"/>
      <c r="L50" s="97"/>
      <c r="M50" s="61"/>
      <c r="N50" s="61"/>
      <c r="O50" s="100"/>
      <c r="P50" s="39"/>
      <c r="Q50" s="39"/>
      <c r="R50" s="16"/>
      <c r="S50" s="48"/>
      <c r="T50" s="48"/>
      <c r="U50" s="52"/>
      <c r="V50" s="53"/>
      <c r="W50" s="82"/>
      <c r="X50" s="80"/>
      <c r="Y50" s="52"/>
      <c r="Z50" s="53"/>
      <c r="AA50" s="55"/>
      <c r="AB50" s="69"/>
      <c r="AC50" s="55"/>
      <c r="AD50" s="61"/>
      <c r="AE50" s="58"/>
    </row>
    <row r="51" spans="1:31" ht="15" customHeight="1" x14ac:dyDescent="0.3">
      <c r="A51" s="85"/>
      <c r="B51" s="88"/>
      <c r="C51" s="91"/>
      <c r="D51" s="91"/>
      <c r="E51" s="17"/>
      <c r="F51" s="18"/>
      <c r="G51" s="94"/>
      <c r="H51" s="94"/>
      <c r="I51" s="94"/>
      <c r="J51" s="97"/>
      <c r="K51" s="97"/>
      <c r="L51" s="97"/>
      <c r="M51" s="61"/>
      <c r="N51" s="61"/>
      <c r="O51" s="63"/>
      <c r="P51" s="39"/>
      <c r="Q51" s="39"/>
      <c r="R51" s="83"/>
      <c r="S51" s="48"/>
      <c r="T51" s="48"/>
      <c r="U51" s="71"/>
      <c r="V51" s="72"/>
      <c r="W51" s="75"/>
      <c r="X51" s="76"/>
      <c r="Y51" s="71"/>
      <c r="Z51" s="72"/>
      <c r="AA51" s="55"/>
      <c r="AB51" s="69"/>
      <c r="AC51" s="55"/>
      <c r="AD51" s="61"/>
      <c r="AE51" s="58"/>
    </row>
    <row r="52" spans="1:31" ht="15" customHeight="1" x14ac:dyDescent="0.3">
      <c r="A52" s="85"/>
      <c r="B52" s="88"/>
      <c r="C52" s="91"/>
      <c r="D52" s="91"/>
      <c r="E52" s="17"/>
      <c r="F52" s="18"/>
      <c r="G52" s="94"/>
      <c r="H52" s="94"/>
      <c r="I52" s="94"/>
      <c r="J52" s="97"/>
      <c r="K52" s="97"/>
      <c r="L52" s="97"/>
      <c r="M52" s="61"/>
      <c r="N52" s="61"/>
      <c r="O52" s="64"/>
      <c r="P52" s="39"/>
      <c r="Q52" s="39"/>
      <c r="R52" s="61"/>
      <c r="S52" s="48"/>
      <c r="T52" s="48"/>
      <c r="U52" s="71"/>
      <c r="V52" s="72"/>
      <c r="W52" s="75"/>
      <c r="X52" s="76"/>
      <c r="Y52" s="71"/>
      <c r="Z52" s="72"/>
      <c r="AA52" s="55"/>
      <c r="AB52" s="69"/>
      <c r="AC52" s="55"/>
      <c r="AD52" s="61"/>
      <c r="AE52" s="58"/>
    </row>
    <row r="53" spans="1:31" ht="15.75" customHeight="1" thickBot="1" x14ac:dyDescent="0.35">
      <c r="A53" s="86"/>
      <c r="B53" s="89"/>
      <c r="C53" s="92"/>
      <c r="D53" s="92"/>
      <c r="E53" s="20"/>
      <c r="F53" s="21"/>
      <c r="G53" s="95"/>
      <c r="H53" s="95"/>
      <c r="I53" s="95"/>
      <c r="J53" s="98"/>
      <c r="K53" s="98"/>
      <c r="L53" s="98"/>
      <c r="M53" s="62"/>
      <c r="N53" s="62"/>
      <c r="O53" s="65"/>
      <c r="P53" s="67"/>
      <c r="Q53" s="67"/>
      <c r="R53" s="62"/>
      <c r="S53" s="49"/>
      <c r="T53" s="49"/>
      <c r="U53" s="73"/>
      <c r="V53" s="74"/>
      <c r="W53" s="77"/>
      <c r="X53" s="78"/>
      <c r="Y53" s="73"/>
      <c r="Z53" s="74"/>
      <c r="AA53" s="56"/>
      <c r="AB53" s="70"/>
      <c r="AC53" s="56"/>
      <c r="AD53" s="62"/>
      <c r="AE53" s="59"/>
    </row>
    <row r="54" spans="1:31" ht="15" customHeight="1" x14ac:dyDescent="0.3">
      <c r="A54" s="84"/>
      <c r="B54" s="87"/>
      <c r="C54" s="90"/>
      <c r="D54" s="90"/>
      <c r="E54" s="11"/>
      <c r="F54" s="12"/>
      <c r="G54" s="93"/>
      <c r="H54" s="93"/>
      <c r="I54" s="93"/>
      <c r="J54" s="96"/>
      <c r="K54" s="96"/>
      <c r="L54" s="96"/>
      <c r="M54" s="60"/>
      <c r="N54" s="60"/>
      <c r="O54" s="99"/>
      <c r="P54" s="66"/>
      <c r="Q54" s="66"/>
      <c r="R54" s="13"/>
      <c r="S54" s="47"/>
      <c r="T54" s="47"/>
      <c r="U54" s="50"/>
      <c r="V54" s="51"/>
      <c r="W54" s="81"/>
      <c r="X54" s="79"/>
      <c r="Y54" s="50"/>
      <c r="Z54" s="51"/>
      <c r="AA54" s="54"/>
      <c r="AB54" s="68"/>
      <c r="AC54" s="54"/>
      <c r="AD54" s="60"/>
      <c r="AE54" s="57"/>
    </row>
    <row r="55" spans="1:31" ht="15" customHeight="1" x14ac:dyDescent="0.3">
      <c r="A55" s="85"/>
      <c r="B55" s="88"/>
      <c r="C55" s="91"/>
      <c r="D55" s="91"/>
      <c r="E55" s="14"/>
      <c r="F55" s="15"/>
      <c r="G55" s="94"/>
      <c r="H55" s="94"/>
      <c r="I55" s="94"/>
      <c r="J55" s="97"/>
      <c r="K55" s="97"/>
      <c r="L55" s="97"/>
      <c r="M55" s="61"/>
      <c r="N55" s="61"/>
      <c r="O55" s="100"/>
      <c r="P55" s="39"/>
      <c r="Q55" s="39"/>
      <c r="R55" s="16"/>
      <c r="S55" s="48"/>
      <c r="T55" s="48"/>
      <c r="U55" s="52"/>
      <c r="V55" s="53"/>
      <c r="W55" s="82"/>
      <c r="X55" s="80"/>
      <c r="Y55" s="52"/>
      <c r="Z55" s="53"/>
      <c r="AA55" s="55"/>
      <c r="AB55" s="69"/>
      <c r="AC55" s="55"/>
      <c r="AD55" s="61"/>
      <c r="AE55" s="58"/>
    </row>
    <row r="56" spans="1:31" ht="15" customHeight="1" x14ac:dyDescent="0.3">
      <c r="A56" s="85"/>
      <c r="B56" s="88"/>
      <c r="C56" s="91"/>
      <c r="D56" s="91"/>
      <c r="E56" s="17"/>
      <c r="F56" s="18"/>
      <c r="G56" s="94"/>
      <c r="H56" s="94"/>
      <c r="I56" s="94"/>
      <c r="J56" s="97"/>
      <c r="K56" s="97"/>
      <c r="L56" s="97"/>
      <c r="M56" s="61"/>
      <c r="N56" s="61"/>
      <c r="O56" s="63"/>
      <c r="P56" s="39"/>
      <c r="Q56" s="39"/>
      <c r="R56" s="83"/>
      <c r="S56" s="48"/>
      <c r="T56" s="48"/>
      <c r="U56" s="71"/>
      <c r="V56" s="72"/>
      <c r="W56" s="75"/>
      <c r="X56" s="76"/>
      <c r="Y56" s="71"/>
      <c r="Z56" s="72"/>
      <c r="AA56" s="55"/>
      <c r="AB56" s="69"/>
      <c r="AC56" s="55"/>
      <c r="AD56" s="61"/>
      <c r="AE56" s="58"/>
    </row>
    <row r="57" spans="1:31" ht="15" customHeight="1" x14ac:dyDescent="0.3">
      <c r="A57" s="85"/>
      <c r="B57" s="88"/>
      <c r="C57" s="91"/>
      <c r="D57" s="91"/>
      <c r="E57" s="17"/>
      <c r="F57" s="18"/>
      <c r="G57" s="94"/>
      <c r="H57" s="94"/>
      <c r="I57" s="94"/>
      <c r="J57" s="97"/>
      <c r="K57" s="97"/>
      <c r="L57" s="97"/>
      <c r="M57" s="61"/>
      <c r="N57" s="61"/>
      <c r="O57" s="64"/>
      <c r="P57" s="39"/>
      <c r="Q57" s="39"/>
      <c r="R57" s="61"/>
      <c r="S57" s="48"/>
      <c r="T57" s="48"/>
      <c r="U57" s="71"/>
      <c r="V57" s="72"/>
      <c r="W57" s="75"/>
      <c r="X57" s="76"/>
      <c r="Y57" s="71"/>
      <c r="Z57" s="72"/>
      <c r="AA57" s="55"/>
      <c r="AB57" s="69"/>
      <c r="AC57" s="55"/>
      <c r="AD57" s="61"/>
      <c r="AE57" s="58"/>
    </row>
    <row r="58" spans="1:31" ht="15.75" customHeight="1" thickBot="1" x14ac:dyDescent="0.35">
      <c r="A58" s="86"/>
      <c r="B58" s="89"/>
      <c r="C58" s="92"/>
      <c r="D58" s="92"/>
      <c r="E58" s="20"/>
      <c r="F58" s="21"/>
      <c r="G58" s="95"/>
      <c r="H58" s="95"/>
      <c r="I58" s="95"/>
      <c r="J58" s="98"/>
      <c r="K58" s="98"/>
      <c r="L58" s="98"/>
      <c r="M58" s="62"/>
      <c r="N58" s="62"/>
      <c r="O58" s="65"/>
      <c r="P58" s="67"/>
      <c r="Q58" s="67"/>
      <c r="R58" s="62"/>
      <c r="S58" s="49"/>
      <c r="T58" s="49"/>
      <c r="U58" s="73"/>
      <c r="V58" s="74"/>
      <c r="W58" s="77"/>
      <c r="X58" s="78"/>
      <c r="Y58" s="73"/>
      <c r="Z58" s="74"/>
      <c r="AA58" s="56"/>
      <c r="AB58" s="70"/>
      <c r="AC58" s="56"/>
      <c r="AD58" s="62"/>
      <c r="AE58" s="59"/>
    </row>
  </sheetData>
  <sheetProtection algorithmName="SHA-512" hashValue="g2Y7rrFgI57vrX8iEum3n8Yi1+KvICBzId/P7c6A53P3WD9hezGUMZLLGjrpLEvNYJth9SGYKVapa2C9mV7kGQ==" saltValue="dztzQj2Nv2JJtg5ZyRvHew==" spinCount="100000" sheet="1" objects="1" scenarios="1"/>
  <mergeCells count="345">
    <mergeCell ref="W54:W55"/>
    <mergeCell ref="X54:X55"/>
    <mergeCell ref="Y54:Z55"/>
    <mergeCell ref="AA54:AA58"/>
    <mergeCell ref="AB54:AB58"/>
    <mergeCell ref="AC54:AC58"/>
    <mergeCell ref="AD54:AD58"/>
    <mergeCell ref="AE54:AE58"/>
    <mergeCell ref="O56:O58"/>
    <mergeCell ref="R56:R58"/>
    <mergeCell ref="U56:V58"/>
    <mergeCell ref="W56:X58"/>
    <mergeCell ref="Y56:Z58"/>
    <mergeCell ref="L54:L58"/>
    <mergeCell ref="M54:M58"/>
    <mergeCell ref="N54:N58"/>
    <mergeCell ref="O54:O55"/>
    <mergeCell ref="P54:P58"/>
    <mergeCell ref="Q54:Q58"/>
    <mergeCell ref="S54:S58"/>
    <mergeCell ref="T54:T58"/>
    <mergeCell ref="U54:V55"/>
    <mergeCell ref="A54:A58"/>
    <mergeCell ref="B54:B58"/>
    <mergeCell ref="C54:C58"/>
    <mergeCell ref="D54:D58"/>
    <mergeCell ref="G54:G58"/>
    <mergeCell ref="H54:H58"/>
    <mergeCell ref="I54:I58"/>
    <mergeCell ref="J54:J58"/>
    <mergeCell ref="K54:K58"/>
    <mergeCell ref="W49:W50"/>
    <mergeCell ref="X49:X50"/>
    <mergeCell ref="Y49:Z50"/>
    <mergeCell ref="AA49:AA53"/>
    <mergeCell ref="AB49:AB53"/>
    <mergeCell ref="AC49:AC53"/>
    <mergeCell ref="AD49:AD53"/>
    <mergeCell ref="AE49:AE53"/>
    <mergeCell ref="O51:O53"/>
    <mergeCell ref="R51:R53"/>
    <mergeCell ref="U51:V53"/>
    <mergeCell ref="W51:X53"/>
    <mergeCell ref="Y51:Z53"/>
    <mergeCell ref="L49:L53"/>
    <mergeCell ref="M49:M53"/>
    <mergeCell ref="N49:N53"/>
    <mergeCell ref="O49:O50"/>
    <mergeCell ref="P49:P53"/>
    <mergeCell ref="Q49:Q53"/>
    <mergeCell ref="S49:S53"/>
    <mergeCell ref="T49:T53"/>
    <mergeCell ref="U49:V50"/>
    <mergeCell ref="A49:A53"/>
    <mergeCell ref="B49:B53"/>
    <mergeCell ref="C49:C53"/>
    <mergeCell ref="D49:D53"/>
    <mergeCell ref="G49:G53"/>
    <mergeCell ref="H49:H53"/>
    <mergeCell ref="I49:I53"/>
    <mergeCell ref="J49:J53"/>
    <mergeCell ref="K49:K53"/>
    <mergeCell ref="X44:X45"/>
    <mergeCell ref="Y44:Z45"/>
    <mergeCell ref="AA44:AA48"/>
    <mergeCell ref="AB44:AB48"/>
    <mergeCell ref="AC44:AC48"/>
    <mergeCell ref="AD44:AD48"/>
    <mergeCell ref="AE44:AE48"/>
    <mergeCell ref="O46:O48"/>
    <mergeCell ref="R46:R48"/>
    <mergeCell ref="U46:V48"/>
    <mergeCell ref="W46:X48"/>
    <mergeCell ref="Y46:Z48"/>
    <mergeCell ref="O41:O43"/>
    <mergeCell ref="R41:R43"/>
    <mergeCell ref="U41:V43"/>
    <mergeCell ref="W41:X43"/>
    <mergeCell ref="Y41:Z43"/>
    <mergeCell ref="A44:A48"/>
    <mergeCell ref="B44:B48"/>
    <mergeCell ref="C44:C48"/>
    <mergeCell ref="D44:D48"/>
    <mergeCell ref="G44:G48"/>
    <mergeCell ref="H44:H48"/>
    <mergeCell ref="I44:I48"/>
    <mergeCell ref="J44:J48"/>
    <mergeCell ref="K44:K48"/>
    <mergeCell ref="L44:L48"/>
    <mergeCell ref="M44:M48"/>
    <mergeCell ref="N44:N48"/>
    <mergeCell ref="O44:O45"/>
    <mergeCell ref="P44:P48"/>
    <mergeCell ref="Q44:Q48"/>
    <mergeCell ref="S44:S48"/>
    <mergeCell ref="T44:T48"/>
    <mergeCell ref="U44:V45"/>
    <mergeCell ref="W44:W45"/>
    <mergeCell ref="L29:L33"/>
    <mergeCell ref="M29:M33"/>
    <mergeCell ref="N29:N33"/>
    <mergeCell ref="P29:P33"/>
    <mergeCell ref="Q29:Q33"/>
    <mergeCell ref="S29:S33"/>
    <mergeCell ref="T29:T33"/>
    <mergeCell ref="U29:V30"/>
    <mergeCell ref="W29:W30"/>
    <mergeCell ref="O31:O33"/>
    <mergeCell ref="R31:R33"/>
    <mergeCell ref="A29:A33"/>
    <mergeCell ref="B29:B33"/>
    <mergeCell ref="C29:C33"/>
    <mergeCell ref="D29:D33"/>
    <mergeCell ref="G29:G33"/>
    <mergeCell ref="H29:H33"/>
    <mergeCell ref="I29:I33"/>
    <mergeCell ref="J29:J33"/>
    <mergeCell ref="K29:K33"/>
    <mergeCell ref="U16:V18"/>
    <mergeCell ref="W16:X18"/>
    <mergeCell ref="Y16:Z18"/>
    <mergeCell ref="A19:A23"/>
    <mergeCell ref="B19:B23"/>
    <mergeCell ref="C19:C23"/>
    <mergeCell ref="D19:D23"/>
    <mergeCell ref="G19:G23"/>
    <mergeCell ref="H19:H23"/>
    <mergeCell ref="I19:I23"/>
    <mergeCell ref="J19:J23"/>
    <mergeCell ref="K19:K23"/>
    <mergeCell ref="L19:L23"/>
    <mergeCell ref="M19:M23"/>
    <mergeCell ref="N19:N23"/>
    <mergeCell ref="O19:O20"/>
    <mergeCell ref="P19:P23"/>
    <mergeCell ref="Q19:Q23"/>
    <mergeCell ref="S19:S23"/>
    <mergeCell ref="T19:T23"/>
    <mergeCell ref="U19:V20"/>
    <mergeCell ref="W19:W20"/>
    <mergeCell ref="X19:X20"/>
    <mergeCell ref="Y19:Z20"/>
    <mergeCell ref="A9:A13"/>
    <mergeCell ref="B9:B13"/>
    <mergeCell ref="C9:C13"/>
    <mergeCell ref="D9:D13"/>
    <mergeCell ref="G9:G13"/>
    <mergeCell ref="H9:H13"/>
    <mergeCell ref="O9:O10"/>
    <mergeCell ref="I9:I13"/>
    <mergeCell ref="J9:J13"/>
    <mergeCell ref="K9:K13"/>
    <mergeCell ref="L9:L13"/>
    <mergeCell ref="AD39:AD43"/>
    <mergeCell ref="AE39:AE43"/>
    <mergeCell ref="A39:A43"/>
    <mergeCell ref="B39:B43"/>
    <mergeCell ref="C39:C43"/>
    <mergeCell ref="D39:D43"/>
    <mergeCell ref="G39:G43"/>
    <mergeCell ref="H39:H43"/>
    <mergeCell ref="I39:I43"/>
    <mergeCell ref="J39:J43"/>
    <mergeCell ref="K39:K43"/>
    <mergeCell ref="L39:L43"/>
    <mergeCell ref="M39:M43"/>
    <mergeCell ref="N39:N43"/>
    <mergeCell ref="U39:V40"/>
    <mergeCell ref="O39:O40"/>
    <mergeCell ref="P39:P43"/>
    <mergeCell ref="Q39:Q43"/>
    <mergeCell ref="S39:S43"/>
    <mergeCell ref="T39:T43"/>
    <mergeCell ref="W39:W40"/>
    <mergeCell ref="X39:X40"/>
    <mergeCell ref="Y39:Z40"/>
    <mergeCell ref="AA39:AA43"/>
    <mergeCell ref="U34:V35"/>
    <mergeCell ref="W34:W35"/>
    <mergeCell ref="X34:X35"/>
    <mergeCell ref="Y34:Z35"/>
    <mergeCell ref="AA34:AA38"/>
    <mergeCell ref="AB39:AB43"/>
    <mergeCell ref="AC39:AC43"/>
    <mergeCell ref="AB34:AB38"/>
    <mergeCell ref="AC34:AC38"/>
    <mergeCell ref="AD34:AD38"/>
    <mergeCell ref="AE34:AE38"/>
    <mergeCell ref="O36:O38"/>
    <mergeCell ref="R36:R38"/>
    <mergeCell ref="A34:A38"/>
    <mergeCell ref="B34:B38"/>
    <mergeCell ref="C34:C38"/>
    <mergeCell ref="D34:D38"/>
    <mergeCell ref="G34:G38"/>
    <mergeCell ref="H34:H38"/>
    <mergeCell ref="I34:I38"/>
    <mergeCell ref="J34:J38"/>
    <mergeCell ref="K34:K38"/>
    <mergeCell ref="L34:L38"/>
    <mergeCell ref="M34:M38"/>
    <mergeCell ref="N34:N38"/>
    <mergeCell ref="O34:O35"/>
    <mergeCell ref="U36:V38"/>
    <mergeCell ref="W36:X38"/>
    <mergeCell ref="Y36:Z38"/>
    <mergeCell ref="P34:P38"/>
    <mergeCell ref="Q34:Q38"/>
    <mergeCell ref="S34:S38"/>
    <mergeCell ref="T34:T38"/>
    <mergeCell ref="AA29:AA33"/>
    <mergeCell ref="AB29:AB33"/>
    <mergeCell ref="AC29:AC33"/>
    <mergeCell ref="AD29:AD33"/>
    <mergeCell ref="AE29:AE33"/>
    <mergeCell ref="U31:V33"/>
    <mergeCell ref="W31:X33"/>
    <mergeCell ref="Y31:Z33"/>
    <mergeCell ref="O29:O30"/>
    <mergeCell ref="X29:X30"/>
    <mergeCell ref="Y29:Z30"/>
    <mergeCell ref="L24:L28"/>
    <mergeCell ref="M24:M28"/>
    <mergeCell ref="N24:N28"/>
    <mergeCell ref="U24:V25"/>
    <mergeCell ref="O24:O25"/>
    <mergeCell ref="P24:P28"/>
    <mergeCell ref="Q24:Q28"/>
    <mergeCell ref="S24:S28"/>
    <mergeCell ref="T24:T28"/>
    <mergeCell ref="A24:A28"/>
    <mergeCell ref="B24:B28"/>
    <mergeCell ref="C24:C28"/>
    <mergeCell ref="D24:D28"/>
    <mergeCell ref="G24:G28"/>
    <mergeCell ref="H24:H28"/>
    <mergeCell ref="I24:I28"/>
    <mergeCell ref="J24:J28"/>
    <mergeCell ref="K24:K28"/>
    <mergeCell ref="O21:O23"/>
    <mergeCell ref="R21:R23"/>
    <mergeCell ref="U21:V23"/>
    <mergeCell ref="W21:X23"/>
    <mergeCell ref="Y21:Z23"/>
    <mergeCell ref="AC24:AC28"/>
    <mergeCell ref="AD24:AD28"/>
    <mergeCell ref="AE24:AE28"/>
    <mergeCell ref="O26:O28"/>
    <mergeCell ref="R26:R28"/>
    <mergeCell ref="U26:V28"/>
    <mergeCell ref="W24:W25"/>
    <mergeCell ref="X24:X25"/>
    <mergeCell ref="Y24:Z25"/>
    <mergeCell ref="AA24:AA28"/>
    <mergeCell ref="AB24:AB28"/>
    <mergeCell ref="W26:X28"/>
    <mergeCell ref="Y26:Z28"/>
    <mergeCell ref="W14:W15"/>
    <mergeCell ref="X14:X15"/>
    <mergeCell ref="Y14:Z15"/>
    <mergeCell ref="AA14:AA18"/>
    <mergeCell ref="AA19:AA23"/>
    <mergeCell ref="AB19:AB23"/>
    <mergeCell ref="AC19:AC23"/>
    <mergeCell ref="AD19:AD23"/>
    <mergeCell ref="AE19:AE23"/>
    <mergeCell ref="AB14:AB18"/>
    <mergeCell ref="AC14:AC18"/>
    <mergeCell ref="AD14:AD18"/>
    <mergeCell ref="AE14:AE18"/>
    <mergeCell ref="R16:R18"/>
    <mergeCell ref="A14:A18"/>
    <mergeCell ref="B14:B18"/>
    <mergeCell ref="C14:C18"/>
    <mergeCell ref="D14:D18"/>
    <mergeCell ref="G14:G18"/>
    <mergeCell ref="H14:H18"/>
    <mergeCell ref="I14:I18"/>
    <mergeCell ref="J14:J18"/>
    <mergeCell ref="K14:K18"/>
    <mergeCell ref="L14:L18"/>
    <mergeCell ref="M14:M18"/>
    <mergeCell ref="N14:N18"/>
    <mergeCell ref="O14:O15"/>
    <mergeCell ref="P14:P18"/>
    <mergeCell ref="Q14:Q18"/>
    <mergeCell ref="S14:S18"/>
    <mergeCell ref="T14:T18"/>
    <mergeCell ref="U14:V15"/>
    <mergeCell ref="AC9:AC13"/>
    <mergeCell ref="AE9:AE13"/>
    <mergeCell ref="AD9:AD13"/>
    <mergeCell ref="M9:M13"/>
    <mergeCell ref="N9:N13"/>
    <mergeCell ref="O11:O13"/>
    <mergeCell ref="P9:P13"/>
    <mergeCell ref="AA9:AA13"/>
    <mergeCell ref="AB9:AB13"/>
    <mergeCell ref="T9:T13"/>
    <mergeCell ref="U11:V13"/>
    <mergeCell ref="W11:X13"/>
    <mergeCell ref="X9:X10"/>
    <mergeCell ref="W9:W10"/>
    <mergeCell ref="U9:V10"/>
    <mergeCell ref="Y9:Z10"/>
    <mergeCell ref="Y11:Z13"/>
    <mergeCell ref="S9:S13"/>
    <mergeCell ref="R11:R13"/>
    <mergeCell ref="Q9:Q13"/>
    <mergeCell ref="O16:O18"/>
    <mergeCell ref="C7:C8"/>
    <mergeCell ref="AC7:AC8"/>
    <mergeCell ref="W7:X8"/>
    <mergeCell ref="AD7:AD8"/>
    <mergeCell ref="N7:N8"/>
    <mergeCell ref="O7:O8"/>
    <mergeCell ref="R7:R8"/>
    <mergeCell ref="S7:S8"/>
    <mergeCell ref="U7:V8"/>
    <mergeCell ref="P7:P8"/>
    <mergeCell ref="D7:D8"/>
    <mergeCell ref="E1:U1"/>
    <mergeCell ref="V1:AE1"/>
    <mergeCell ref="A2:D2"/>
    <mergeCell ref="E2:U2"/>
    <mergeCell ref="V2:AE2"/>
    <mergeCell ref="T7:T8"/>
    <mergeCell ref="AA7:AA8"/>
    <mergeCell ref="AB7:AB8"/>
    <mergeCell ref="Q7:Q8"/>
    <mergeCell ref="B3:F3"/>
    <mergeCell ref="G3:R3"/>
    <mergeCell ref="S3:T3"/>
    <mergeCell ref="Y7:Z8"/>
    <mergeCell ref="E7:E8"/>
    <mergeCell ref="F7:F8"/>
    <mergeCell ref="G7:I7"/>
    <mergeCell ref="J7:L7"/>
    <mergeCell ref="M7:M8"/>
    <mergeCell ref="U3:AE3"/>
    <mergeCell ref="A4:AE4"/>
    <mergeCell ref="A5:D5"/>
    <mergeCell ref="AE5:AE8"/>
    <mergeCell ref="A7:A8"/>
    <mergeCell ref="B7:B8"/>
  </mergeCells>
  <dataValidations count="1">
    <dataValidation type="list" allowBlank="1" showInputMessage="1" showErrorMessage="1" sqref="AD9 AD14 AD24 AD19 AD29 AD34 AD39 AD44 AD49 AD54">
      <formula1>"DISQ"</formula1>
    </dataValidation>
  </dataValidations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zoomScale="70" zoomScaleNormal="70" workbookViewId="0">
      <selection activeCell="Z5" sqref="Z5"/>
    </sheetView>
  </sheetViews>
  <sheetFormatPr defaultRowHeight="14.4" x14ac:dyDescent="0.3"/>
  <cols>
    <col min="1" max="1" width="9.44140625" style="2" bestFit="1" customWidth="1"/>
    <col min="2" max="2" width="8.88671875" style="2"/>
    <col min="3" max="3" width="14" style="2" customWidth="1"/>
    <col min="4" max="4" width="15" style="2" customWidth="1"/>
    <col min="5" max="5" width="17" style="2" customWidth="1"/>
    <col min="6" max="14" width="8.88671875" style="2"/>
    <col min="15" max="15" width="13.44140625" style="2" customWidth="1"/>
    <col min="16" max="16" width="8.88671875" style="2"/>
    <col min="17" max="17" width="9.109375" style="2" customWidth="1"/>
    <col min="18" max="18" width="11.5546875" style="2" customWidth="1"/>
    <col min="19" max="19" width="10.88671875" style="2" customWidth="1"/>
    <col min="20" max="20" width="10.88671875" style="2" bestFit="1" customWidth="1"/>
    <col min="21" max="25" width="7.44140625" style="2" customWidth="1"/>
    <col min="26" max="26" width="10.88671875" style="2" customWidth="1"/>
    <col min="27" max="16384" width="8.88671875" style="2"/>
  </cols>
  <sheetData>
    <row r="1" spans="1:31" ht="28.8" x14ac:dyDescent="0.55000000000000004">
      <c r="A1" s="1"/>
      <c r="B1" s="1"/>
      <c r="C1" s="1"/>
      <c r="D1" s="1"/>
      <c r="E1" s="24" t="s">
        <v>189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28.8" x14ac:dyDescent="0.3">
      <c r="A2" s="27"/>
      <c r="B2" s="27"/>
      <c r="C2" s="27"/>
      <c r="D2" s="27"/>
      <c r="E2" s="28" t="s">
        <v>188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23.4" x14ac:dyDescent="0.3">
      <c r="A3" s="3" t="s">
        <v>2</v>
      </c>
      <c r="B3" s="34" t="s">
        <v>190</v>
      </c>
      <c r="C3" s="34"/>
      <c r="D3" s="34"/>
      <c r="E3" s="34"/>
      <c r="F3" s="34"/>
      <c r="G3" s="35" t="s">
        <v>3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4" t="s">
        <v>0</v>
      </c>
      <c r="T3" s="34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 ht="15" thickBot="1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1" ht="43.8" thickBot="1" x14ac:dyDescent="0.35">
      <c r="A5" s="42" t="s">
        <v>32</v>
      </c>
      <c r="B5" s="42"/>
      <c r="C5" s="42"/>
      <c r="D5" s="42"/>
      <c r="E5" s="4"/>
      <c r="F5" s="4" t="s">
        <v>192</v>
      </c>
      <c r="G5" s="5">
        <v>2</v>
      </c>
      <c r="H5" s="5">
        <v>0</v>
      </c>
      <c r="I5" s="6" t="s">
        <v>191</v>
      </c>
      <c r="K5" s="4" t="s">
        <v>193</v>
      </c>
      <c r="L5" s="5">
        <v>4</v>
      </c>
      <c r="M5" s="5">
        <v>0</v>
      </c>
      <c r="N5" s="6" t="s">
        <v>191</v>
      </c>
      <c r="O5" s="4" t="s">
        <v>194</v>
      </c>
      <c r="P5" s="8">
        <f>(G5*3600)+(H5*60)</f>
        <v>7200</v>
      </c>
      <c r="Q5" s="23" t="s">
        <v>195</v>
      </c>
      <c r="R5" s="8">
        <f>(L5*3600)+(M5*60)</f>
        <v>14400</v>
      </c>
      <c r="S5" s="4"/>
      <c r="T5" s="4" t="s">
        <v>196</v>
      </c>
      <c r="U5" s="9">
        <v>7</v>
      </c>
      <c r="V5" s="4" t="s">
        <v>197</v>
      </c>
      <c r="W5" s="5">
        <v>0</v>
      </c>
      <c r="X5" s="4" t="s">
        <v>198</v>
      </c>
      <c r="Y5" s="5">
        <v>0</v>
      </c>
      <c r="Z5" s="4" t="s">
        <v>199</v>
      </c>
      <c r="AA5" s="5">
        <v>0</v>
      </c>
      <c r="AB5" s="4"/>
      <c r="AC5" s="4"/>
      <c r="AE5" s="43" t="s">
        <v>30</v>
      </c>
    </row>
    <row r="6" spans="1:31" ht="15" thickBot="1" x14ac:dyDescent="0.35">
      <c r="AE6" s="44"/>
    </row>
    <row r="7" spans="1:31" ht="15.75" customHeight="1" thickBot="1" x14ac:dyDescent="0.35">
      <c r="A7" s="29" t="s">
        <v>4</v>
      </c>
      <c r="B7" s="29" t="s">
        <v>5</v>
      </c>
      <c r="C7" s="29" t="s">
        <v>6</v>
      </c>
      <c r="D7" s="29" t="s">
        <v>7</v>
      </c>
      <c r="E7" s="29" t="s">
        <v>8</v>
      </c>
      <c r="F7" s="29" t="s">
        <v>9</v>
      </c>
      <c r="G7" s="29" t="s">
        <v>10</v>
      </c>
      <c r="H7" s="29"/>
      <c r="I7" s="29"/>
      <c r="J7" s="29" t="s">
        <v>11</v>
      </c>
      <c r="K7" s="29"/>
      <c r="L7" s="29"/>
      <c r="M7" s="38" t="s">
        <v>12</v>
      </c>
      <c r="N7" s="38" t="s">
        <v>13</v>
      </c>
      <c r="O7" s="29" t="s">
        <v>17</v>
      </c>
      <c r="P7" s="30" t="s">
        <v>18</v>
      </c>
      <c r="Q7" s="30" t="s">
        <v>19</v>
      </c>
      <c r="R7" s="29" t="s">
        <v>20</v>
      </c>
      <c r="S7" s="29" t="s">
        <v>21</v>
      </c>
      <c r="T7" s="29" t="s">
        <v>22</v>
      </c>
      <c r="U7" s="29" t="s">
        <v>23</v>
      </c>
      <c r="V7" s="29"/>
      <c r="W7" s="29" t="s">
        <v>24</v>
      </c>
      <c r="X7" s="29"/>
      <c r="Y7" s="31" t="s">
        <v>25</v>
      </c>
      <c r="Z7" s="36"/>
      <c r="AA7" s="31" t="s">
        <v>26</v>
      </c>
      <c r="AB7" s="30" t="s">
        <v>27</v>
      </c>
      <c r="AC7" s="30" t="s">
        <v>28</v>
      </c>
      <c r="AD7" s="45" t="s">
        <v>29</v>
      </c>
      <c r="AE7" s="44"/>
    </row>
    <row r="8" spans="1:31" ht="27.75" customHeight="1" thickBot="1" x14ac:dyDescent="0.35">
      <c r="A8" s="30"/>
      <c r="B8" s="30"/>
      <c r="C8" s="30"/>
      <c r="D8" s="46"/>
      <c r="E8" s="30"/>
      <c r="F8" s="30"/>
      <c r="G8" s="10" t="s">
        <v>14</v>
      </c>
      <c r="H8" s="10" t="s">
        <v>15</v>
      </c>
      <c r="I8" s="10" t="s">
        <v>16</v>
      </c>
      <c r="J8" s="10" t="s">
        <v>14</v>
      </c>
      <c r="K8" s="10" t="s">
        <v>15</v>
      </c>
      <c r="L8" s="10" t="s">
        <v>16</v>
      </c>
      <c r="M8" s="39"/>
      <c r="N8" s="39"/>
      <c r="O8" s="30"/>
      <c r="P8" s="33"/>
      <c r="Q8" s="33"/>
      <c r="R8" s="30"/>
      <c r="S8" s="30"/>
      <c r="T8" s="30"/>
      <c r="U8" s="30"/>
      <c r="V8" s="30"/>
      <c r="W8" s="30"/>
      <c r="X8" s="30"/>
      <c r="Y8" s="32"/>
      <c r="Z8" s="37"/>
      <c r="AA8" s="32"/>
      <c r="AB8" s="33"/>
      <c r="AC8" s="33"/>
      <c r="AD8" s="31"/>
      <c r="AE8" s="44"/>
    </row>
    <row r="9" spans="1:31" ht="15" customHeight="1" x14ac:dyDescent="0.3">
      <c r="A9" s="84">
        <f>IF(B9="","",IF(B9="DISQ","DISQ",IF(AE9&gt;1,AE9,RANK(B9,$B$9:$B$58,0))))</f>
        <v>1</v>
      </c>
      <c r="B9" s="87">
        <f>IF(OR(G9="",J9="",AND(E9="",E10="",E11="")),"",IF(OR(O11&gt;$R$5,E11="",AD9="DISQ"),"DISQ",R11+S9+T9+U11+W11+Y11+AA9+AB9+AC9))</f>
        <v>470</v>
      </c>
      <c r="C9" s="90" t="s">
        <v>35</v>
      </c>
      <c r="D9" s="90" t="s">
        <v>36</v>
      </c>
      <c r="E9" s="11" t="s">
        <v>59</v>
      </c>
      <c r="F9" s="12">
        <v>2211743</v>
      </c>
      <c r="G9" s="93">
        <v>20</v>
      </c>
      <c r="H9" s="93">
        <v>55</v>
      </c>
      <c r="I9" s="93">
        <v>9</v>
      </c>
      <c r="J9" s="96">
        <v>21</v>
      </c>
      <c r="K9" s="96">
        <v>50</v>
      </c>
      <c r="L9" s="96">
        <v>48</v>
      </c>
      <c r="M9" s="60">
        <f>+(G9*3600)+(H9*60)+I9</f>
        <v>75309</v>
      </c>
      <c r="N9" s="60">
        <f>+(J9*3600)+(K9*60)+L9</f>
        <v>78648</v>
      </c>
      <c r="O9" s="99" t="str">
        <f>IF(O11="","",IF(O11&lt;=$R$5,"УСПЕШНО","Прекорачење времена"))</f>
        <v>УСПЕШНО</v>
      </c>
      <c r="P9" s="66">
        <f>IF(AND(O9="УСПЕШНО",R9="УСПЕШНО"),O11,"")</f>
        <v>3339</v>
      </c>
      <c r="Q9" s="66">
        <f>IF(E9="", "", ROUNDUP(P9/60, 0))</f>
        <v>56</v>
      </c>
      <c r="R9" s="13" t="s">
        <v>1</v>
      </c>
      <c r="S9" s="47">
        <v>100</v>
      </c>
      <c r="T9" s="47">
        <f>IF(P9&lt;$P$5,0,ROUNDUP((P9-$P$5)/-60,0))</f>
        <v>0</v>
      </c>
      <c r="U9" s="50"/>
      <c r="V9" s="51"/>
      <c r="W9" s="81"/>
      <c r="X9" s="79"/>
      <c r="Y9" s="50"/>
      <c r="Z9" s="51"/>
      <c r="AA9" s="54">
        <v>10</v>
      </c>
      <c r="AB9" s="68">
        <v>10</v>
      </c>
      <c r="AC9" s="54"/>
      <c r="AD9" s="60"/>
      <c r="AE9" s="57"/>
    </row>
    <row r="10" spans="1:31" ht="15" customHeight="1" x14ac:dyDescent="0.3">
      <c r="A10" s="85"/>
      <c r="B10" s="88"/>
      <c r="C10" s="91"/>
      <c r="D10" s="91"/>
      <c r="E10" s="14" t="s">
        <v>60</v>
      </c>
      <c r="F10" s="15"/>
      <c r="G10" s="94"/>
      <c r="H10" s="94"/>
      <c r="I10" s="94"/>
      <c r="J10" s="97"/>
      <c r="K10" s="97"/>
      <c r="L10" s="97"/>
      <c r="M10" s="61"/>
      <c r="N10" s="61"/>
      <c r="O10" s="100"/>
      <c r="P10" s="39"/>
      <c r="Q10" s="39"/>
      <c r="R10" s="16">
        <v>7</v>
      </c>
      <c r="S10" s="48"/>
      <c r="T10" s="48"/>
      <c r="U10" s="52"/>
      <c r="V10" s="53"/>
      <c r="W10" s="82"/>
      <c r="X10" s="80"/>
      <c r="Y10" s="52"/>
      <c r="Z10" s="53"/>
      <c r="AA10" s="55"/>
      <c r="AB10" s="69"/>
      <c r="AC10" s="55"/>
      <c r="AD10" s="61"/>
      <c r="AE10" s="58"/>
    </row>
    <row r="11" spans="1:31" ht="15" customHeight="1" x14ac:dyDescent="0.3">
      <c r="A11" s="85"/>
      <c r="B11" s="88"/>
      <c r="C11" s="91"/>
      <c r="D11" s="91"/>
      <c r="E11" s="17" t="s">
        <v>61</v>
      </c>
      <c r="F11" s="18"/>
      <c r="G11" s="94"/>
      <c r="H11" s="94"/>
      <c r="I11" s="94"/>
      <c r="J11" s="97"/>
      <c r="K11" s="97"/>
      <c r="L11" s="97"/>
      <c r="M11" s="61"/>
      <c r="N11" s="61"/>
      <c r="O11" s="63">
        <f>IF(OR(M9=0,N9=0),"",N9-M9)</f>
        <v>3339</v>
      </c>
      <c r="P11" s="39"/>
      <c r="Q11" s="39"/>
      <c r="R11" s="83">
        <f>IF(R10="","",R10*50)</f>
        <v>350</v>
      </c>
      <c r="S11" s="48"/>
      <c r="T11" s="48"/>
      <c r="U11" s="71">
        <f>U9*20-($W$5-U9)*5</f>
        <v>0</v>
      </c>
      <c r="V11" s="72"/>
      <c r="W11" s="75">
        <f>W9*5-X9*5</f>
        <v>0</v>
      </c>
      <c r="X11" s="76"/>
      <c r="Y11" s="71">
        <f>Y9*20</f>
        <v>0</v>
      </c>
      <c r="Z11" s="72"/>
      <c r="AA11" s="55"/>
      <c r="AB11" s="69"/>
      <c r="AC11" s="55"/>
      <c r="AD11" s="61"/>
      <c r="AE11" s="58"/>
    </row>
    <row r="12" spans="1:31" ht="15" customHeight="1" x14ac:dyDescent="0.3">
      <c r="A12" s="85"/>
      <c r="B12" s="88"/>
      <c r="C12" s="91"/>
      <c r="D12" s="91"/>
      <c r="E12" s="17" t="s">
        <v>62</v>
      </c>
      <c r="F12" s="18"/>
      <c r="G12" s="94"/>
      <c r="H12" s="94"/>
      <c r="I12" s="94"/>
      <c r="J12" s="97"/>
      <c r="K12" s="97"/>
      <c r="L12" s="97"/>
      <c r="M12" s="61"/>
      <c r="N12" s="61"/>
      <c r="O12" s="64"/>
      <c r="P12" s="39"/>
      <c r="Q12" s="39"/>
      <c r="R12" s="61"/>
      <c r="S12" s="48"/>
      <c r="T12" s="48"/>
      <c r="U12" s="71"/>
      <c r="V12" s="72"/>
      <c r="W12" s="75"/>
      <c r="X12" s="76"/>
      <c r="Y12" s="71"/>
      <c r="Z12" s="72"/>
      <c r="AA12" s="55"/>
      <c r="AB12" s="69"/>
      <c r="AC12" s="55"/>
      <c r="AD12" s="61"/>
      <c r="AE12" s="58"/>
    </row>
    <row r="13" spans="1:31" ht="15" customHeight="1" thickBot="1" x14ac:dyDescent="0.35">
      <c r="A13" s="86"/>
      <c r="B13" s="89"/>
      <c r="C13" s="92"/>
      <c r="D13" s="92"/>
      <c r="E13" s="20" t="s">
        <v>63</v>
      </c>
      <c r="F13" s="21"/>
      <c r="G13" s="95"/>
      <c r="H13" s="95"/>
      <c r="I13" s="95"/>
      <c r="J13" s="98"/>
      <c r="K13" s="98"/>
      <c r="L13" s="98"/>
      <c r="M13" s="62"/>
      <c r="N13" s="62"/>
      <c r="O13" s="65"/>
      <c r="P13" s="67"/>
      <c r="Q13" s="67"/>
      <c r="R13" s="62"/>
      <c r="S13" s="49"/>
      <c r="T13" s="49"/>
      <c r="U13" s="73"/>
      <c r="V13" s="74"/>
      <c r="W13" s="77"/>
      <c r="X13" s="78"/>
      <c r="Y13" s="73"/>
      <c r="Z13" s="74"/>
      <c r="AA13" s="56"/>
      <c r="AB13" s="70"/>
      <c r="AC13" s="56"/>
      <c r="AD13" s="62"/>
      <c r="AE13" s="59"/>
    </row>
    <row r="14" spans="1:31" ht="15.75" customHeight="1" x14ac:dyDescent="0.3">
      <c r="A14" s="84">
        <f t="shared" ref="A14" si="0">IF(B14="","",IF(B14="DISQ","DISQ",IF(AE14&gt;1,AE14,RANK(B14,$B$9:$B$58,0))))</f>
        <v>2</v>
      </c>
      <c r="B14" s="87">
        <f>IF(OR(G14="",J14="",AND(E14="",E15="",E16="")),"",IF(OR(O16&gt;$R$5,E16="",AD14="DISQ"),"DISQ",R16+S14+T14+U16+W16+Y16+AA14+AB14+AC14))</f>
        <v>440</v>
      </c>
      <c r="C14" s="90" t="s">
        <v>35</v>
      </c>
      <c r="D14" s="90" t="s">
        <v>38</v>
      </c>
      <c r="E14" s="11" t="s">
        <v>64</v>
      </c>
      <c r="F14" s="12">
        <v>2140605</v>
      </c>
      <c r="G14" s="93">
        <v>20</v>
      </c>
      <c r="H14" s="93">
        <v>34</v>
      </c>
      <c r="I14" s="93">
        <v>48</v>
      </c>
      <c r="J14" s="96">
        <v>21</v>
      </c>
      <c r="K14" s="96">
        <v>39</v>
      </c>
      <c r="L14" s="96">
        <v>14</v>
      </c>
      <c r="M14" s="60">
        <f>+(G14*3600)+(H14*60)+I14</f>
        <v>74088</v>
      </c>
      <c r="N14" s="60">
        <f>+(J14*3600)+(K14*60)+L14</f>
        <v>77954</v>
      </c>
      <c r="O14" s="99" t="str">
        <f>IF(O16="","",IF(O16&lt;=$R$5,"УСПЕШНО","Прекорачење времена"))</f>
        <v>УСПЕШНО</v>
      </c>
      <c r="P14" s="66">
        <f>IF(AND(O14="УСПЕШНО",R14="УСПЕШНО"),O16,"")</f>
        <v>3866</v>
      </c>
      <c r="Q14" s="66">
        <f t="shared" ref="Q14" si="1">IF(E14="", "", ROUNDUP(P14/60, 0))</f>
        <v>65</v>
      </c>
      <c r="R14" s="13" t="s">
        <v>1</v>
      </c>
      <c r="S14" s="47">
        <v>60</v>
      </c>
      <c r="T14" s="47">
        <f>IF(P14&lt;$P$5,0,ROUNDUP((P14-$P$5)/-60,0))</f>
        <v>0</v>
      </c>
      <c r="U14" s="50"/>
      <c r="V14" s="51"/>
      <c r="W14" s="81"/>
      <c r="X14" s="79"/>
      <c r="Y14" s="50"/>
      <c r="Z14" s="51"/>
      <c r="AA14" s="54">
        <v>10</v>
      </c>
      <c r="AB14" s="68">
        <v>20</v>
      </c>
      <c r="AC14" s="54"/>
      <c r="AD14" s="60"/>
      <c r="AE14" s="57"/>
    </row>
    <row r="15" spans="1:31" ht="15.75" customHeight="1" x14ac:dyDescent="0.3">
      <c r="A15" s="85"/>
      <c r="B15" s="88"/>
      <c r="C15" s="91"/>
      <c r="D15" s="91"/>
      <c r="E15" s="14" t="s">
        <v>65</v>
      </c>
      <c r="F15" s="15"/>
      <c r="G15" s="94"/>
      <c r="H15" s="94"/>
      <c r="I15" s="94"/>
      <c r="J15" s="97"/>
      <c r="K15" s="97"/>
      <c r="L15" s="97"/>
      <c r="M15" s="61"/>
      <c r="N15" s="61"/>
      <c r="O15" s="100"/>
      <c r="P15" s="39"/>
      <c r="Q15" s="39"/>
      <c r="R15" s="16">
        <v>7</v>
      </c>
      <c r="S15" s="48"/>
      <c r="T15" s="48"/>
      <c r="U15" s="52"/>
      <c r="V15" s="53"/>
      <c r="W15" s="82"/>
      <c r="X15" s="80"/>
      <c r="Y15" s="52"/>
      <c r="Z15" s="53"/>
      <c r="AA15" s="55"/>
      <c r="AB15" s="69"/>
      <c r="AC15" s="55"/>
      <c r="AD15" s="61"/>
      <c r="AE15" s="58"/>
    </row>
    <row r="16" spans="1:31" ht="15.75" customHeight="1" x14ac:dyDescent="0.3">
      <c r="A16" s="85"/>
      <c r="B16" s="88"/>
      <c r="C16" s="91"/>
      <c r="D16" s="91"/>
      <c r="E16" s="17" t="s">
        <v>66</v>
      </c>
      <c r="F16" s="18"/>
      <c r="G16" s="94"/>
      <c r="H16" s="94"/>
      <c r="I16" s="94"/>
      <c r="J16" s="97"/>
      <c r="K16" s="97"/>
      <c r="L16" s="97"/>
      <c r="M16" s="61"/>
      <c r="N16" s="61"/>
      <c r="O16" s="63">
        <f>IF(OR(M14=0,N14=0),"",N14-M14)</f>
        <v>3866</v>
      </c>
      <c r="P16" s="39"/>
      <c r="Q16" s="39"/>
      <c r="R16" s="83">
        <f>IF(R15="","",R15*50)</f>
        <v>350</v>
      </c>
      <c r="S16" s="48"/>
      <c r="T16" s="48"/>
      <c r="U16" s="71">
        <f>U14*20-($W$5-U14)*5</f>
        <v>0</v>
      </c>
      <c r="V16" s="72"/>
      <c r="W16" s="75">
        <f>W14*5-X14*5</f>
        <v>0</v>
      </c>
      <c r="X16" s="76"/>
      <c r="Y16" s="71">
        <f>Y14*20</f>
        <v>0</v>
      </c>
      <c r="Z16" s="72"/>
      <c r="AA16" s="55"/>
      <c r="AB16" s="69"/>
      <c r="AC16" s="55"/>
      <c r="AD16" s="61"/>
      <c r="AE16" s="58"/>
    </row>
    <row r="17" spans="1:31" ht="15.75" customHeight="1" x14ac:dyDescent="0.3">
      <c r="A17" s="85"/>
      <c r="B17" s="88"/>
      <c r="C17" s="91"/>
      <c r="D17" s="91"/>
      <c r="E17" s="17" t="s">
        <v>67</v>
      </c>
      <c r="F17" s="18"/>
      <c r="G17" s="94"/>
      <c r="H17" s="94"/>
      <c r="I17" s="94"/>
      <c r="J17" s="97"/>
      <c r="K17" s="97"/>
      <c r="L17" s="97"/>
      <c r="M17" s="61"/>
      <c r="N17" s="61"/>
      <c r="O17" s="64"/>
      <c r="P17" s="39"/>
      <c r="Q17" s="39"/>
      <c r="R17" s="61"/>
      <c r="S17" s="48"/>
      <c r="T17" s="48"/>
      <c r="U17" s="71"/>
      <c r="V17" s="72"/>
      <c r="W17" s="75"/>
      <c r="X17" s="76"/>
      <c r="Y17" s="71"/>
      <c r="Z17" s="72"/>
      <c r="AA17" s="55"/>
      <c r="AB17" s="69"/>
      <c r="AC17" s="55"/>
      <c r="AD17" s="61"/>
      <c r="AE17" s="58"/>
    </row>
    <row r="18" spans="1:31" ht="15.75" customHeight="1" thickBot="1" x14ac:dyDescent="0.35">
      <c r="A18" s="86"/>
      <c r="B18" s="89"/>
      <c r="C18" s="92"/>
      <c r="D18" s="92"/>
      <c r="E18" s="20" t="s">
        <v>68</v>
      </c>
      <c r="F18" s="21"/>
      <c r="G18" s="95"/>
      <c r="H18" s="95"/>
      <c r="I18" s="95"/>
      <c r="J18" s="98"/>
      <c r="K18" s="98"/>
      <c r="L18" s="98"/>
      <c r="M18" s="62"/>
      <c r="N18" s="62"/>
      <c r="O18" s="65"/>
      <c r="P18" s="67"/>
      <c r="Q18" s="67"/>
      <c r="R18" s="62"/>
      <c r="S18" s="49"/>
      <c r="T18" s="49"/>
      <c r="U18" s="73"/>
      <c r="V18" s="74"/>
      <c r="W18" s="77"/>
      <c r="X18" s="78"/>
      <c r="Y18" s="73"/>
      <c r="Z18" s="74"/>
      <c r="AA18" s="56"/>
      <c r="AB18" s="70"/>
      <c r="AC18" s="56"/>
      <c r="AD18" s="62"/>
      <c r="AE18" s="59"/>
    </row>
    <row r="19" spans="1:31" ht="15.75" customHeight="1" x14ac:dyDescent="0.3">
      <c r="A19" s="84">
        <f>IF(B19="","",IF(B19="DISQ","DISQ",IF(AE19&gt;1,AE19,RANK(B19,$B$9:$B$58,0))))</f>
        <v>4</v>
      </c>
      <c r="B19" s="87">
        <f>IF(OR(G19="",J19="",AND(E19="",E20="",E21="")),"",IF(OR(O21&gt;$R$5,E21="",AD19="DISQ"),"DISQ",R21+S19+T19+U21+W21+Y21+AA19+AB19+AC19))</f>
        <v>299</v>
      </c>
      <c r="C19" s="90" t="s">
        <v>57</v>
      </c>
      <c r="D19" s="90" t="s">
        <v>57</v>
      </c>
      <c r="E19" s="11" t="s">
        <v>69</v>
      </c>
      <c r="F19" s="12">
        <v>1980618</v>
      </c>
      <c r="G19" s="93">
        <v>20</v>
      </c>
      <c r="H19" s="93">
        <v>44</v>
      </c>
      <c r="I19" s="93">
        <v>49</v>
      </c>
      <c r="J19" s="96">
        <v>23</v>
      </c>
      <c r="K19" s="96">
        <v>0</v>
      </c>
      <c r="L19" s="96">
        <v>45</v>
      </c>
      <c r="M19" s="60">
        <f t="shared" ref="M19" si="2">+(G19*3600)+(H19*60)+I19</f>
        <v>74689</v>
      </c>
      <c r="N19" s="60">
        <f t="shared" ref="N19" si="3">+(J19*3600)+(K19*60)+L19</f>
        <v>82845</v>
      </c>
      <c r="O19" s="99" t="str">
        <f t="shared" ref="O19" si="4">IF(O21="","",IF(O21&lt;=$R$5,"УСПЕШНО","Прекорачење времена"))</f>
        <v>УСПЕШНО</v>
      </c>
      <c r="P19" s="66">
        <f t="shared" ref="P19" si="5">IF(AND(O19="УСПЕШНО",R19="УСПЕШНО"),O21,"")</f>
        <v>8156</v>
      </c>
      <c r="Q19" s="66">
        <f t="shared" ref="Q19" si="6">IF(E19="", "", ROUNDUP(P19/60, 0))</f>
        <v>136</v>
      </c>
      <c r="R19" s="13" t="s">
        <v>1</v>
      </c>
      <c r="S19" s="47">
        <v>0</v>
      </c>
      <c r="T19" s="47">
        <f>IF(P19&lt;$P$5,0,ROUNDUP((P19-$P$5)/-60,0))</f>
        <v>-16</v>
      </c>
      <c r="U19" s="50"/>
      <c r="V19" s="51"/>
      <c r="W19" s="81"/>
      <c r="X19" s="79"/>
      <c r="Y19" s="50"/>
      <c r="Z19" s="51"/>
      <c r="AA19" s="54">
        <v>5</v>
      </c>
      <c r="AB19" s="68">
        <v>10</v>
      </c>
      <c r="AC19" s="54"/>
      <c r="AD19" s="60"/>
      <c r="AE19" s="57"/>
    </row>
    <row r="20" spans="1:31" ht="15.75" customHeight="1" x14ac:dyDescent="0.3">
      <c r="A20" s="85"/>
      <c r="B20" s="88"/>
      <c r="C20" s="91"/>
      <c r="D20" s="91"/>
      <c r="E20" s="14" t="s">
        <v>70</v>
      </c>
      <c r="F20" s="15"/>
      <c r="G20" s="94"/>
      <c r="H20" s="94"/>
      <c r="I20" s="94"/>
      <c r="J20" s="97"/>
      <c r="K20" s="97"/>
      <c r="L20" s="97"/>
      <c r="M20" s="61"/>
      <c r="N20" s="61"/>
      <c r="O20" s="100"/>
      <c r="P20" s="39"/>
      <c r="Q20" s="39"/>
      <c r="R20" s="16">
        <v>6</v>
      </c>
      <c r="S20" s="48"/>
      <c r="T20" s="48"/>
      <c r="U20" s="52"/>
      <c r="V20" s="53"/>
      <c r="W20" s="82"/>
      <c r="X20" s="80"/>
      <c r="Y20" s="52"/>
      <c r="Z20" s="53"/>
      <c r="AA20" s="55"/>
      <c r="AB20" s="69"/>
      <c r="AC20" s="55"/>
      <c r="AD20" s="61"/>
      <c r="AE20" s="58"/>
    </row>
    <row r="21" spans="1:31" ht="15.75" customHeight="1" x14ac:dyDescent="0.3">
      <c r="A21" s="85"/>
      <c r="B21" s="88"/>
      <c r="C21" s="91"/>
      <c r="D21" s="91"/>
      <c r="E21" s="17" t="s">
        <v>71</v>
      </c>
      <c r="F21" s="18"/>
      <c r="G21" s="94"/>
      <c r="H21" s="94"/>
      <c r="I21" s="94"/>
      <c r="J21" s="97"/>
      <c r="K21" s="97"/>
      <c r="L21" s="97"/>
      <c r="M21" s="61"/>
      <c r="N21" s="61"/>
      <c r="O21" s="63">
        <f t="shared" ref="O21" si="7">IF(OR(M19=0,N19=0),"",N19-M19)</f>
        <v>8156</v>
      </c>
      <c r="P21" s="39"/>
      <c r="Q21" s="39"/>
      <c r="R21" s="83">
        <f t="shared" ref="R21" si="8">IF(R20="","",R20*50)</f>
        <v>300</v>
      </c>
      <c r="S21" s="48"/>
      <c r="T21" s="48"/>
      <c r="U21" s="71">
        <f t="shared" ref="U21" si="9">U19*20-($W$5-U19)*5</f>
        <v>0</v>
      </c>
      <c r="V21" s="72"/>
      <c r="W21" s="75">
        <f t="shared" ref="W21" si="10">W19*5-X19*5</f>
        <v>0</v>
      </c>
      <c r="X21" s="76"/>
      <c r="Y21" s="71">
        <f t="shared" ref="Y21" si="11">Y19*20</f>
        <v>0</v>
      </c>
      <c r="Z21" s="72"/>
      <c r="AA21" s="55"/>
      <c r="AB21" s="69"/>
      <c r="AC21" s="55"/>
      <c r="AD21" s="61"/>
      <c r="AE21" s="58"/>
    </row>
    <row r="22" spans="1:31" ht="15.75" customHeight="1" x14ac:dyDescent="0.3">
      <c r="A22" s="85"/>
      <c r="B22" s="88"/>
      <c r="C22" s="91"/>
      <c r="D22" s="91"/>
      <c r="E22" s="17" t="s">
        <v>72</v>
      </c>
      <c r="F22" s="18"/>
      <c r="G22" s="94"/>
      <c r="H22" s="94"/>
      <c r="I22" s="94"/>
      <c r="J22" s="97"/>
      <c r="K22" s="97"/>
      <c r="L22" s="97"/>
      <c r="M22" s="61"/>
      <c r="N22" s="61"/>
      <c r="O22" s="64"/>
      <c r="P22" s="39"/>
      <c r="Q22" s="39"/>
      <c r="R22" s="61"/>
      <c r="S22" s="48"/>
      <c r="T22" s="48"/>
      <c r="U22" s="71"/>
      <c r="V22" s="72"/>
      <c r="W22" s="75"/>
      <c r="X22" s="76"/>
      <c r="Y22" s="71"/>
      <c r="Z22" s="72"/>
      <c r="AA22" s="55"/>
      <c r="AB22" s="69"/>
      <c r="AC22" s="55"/>
      <c r="AD22" s="61"/>
      <c r="AE22" s="58"/>
    </row>
    <row r="23" spans="1:31" ht="15.75" customHeight="1" thickBot="1" x14ac:dyDescent="0.35">
      <c r="A23" s="86"/>
      <c r="B23" s="89"/>
      <c r="C23" s="92"/>
      <c r="D23" s="92"/>
      <c r="E23" s="20"/>
      <c r="F23" s="21"/>
      <c r="G23" s="95"/>
      <c r="H23" s="95"/>
      <c r="I23" s="95"/>
      <c r="J23" s="98"/>
      <c r="K23" s="98"/>
      <c r="L23" s="98"/>
      <c r="M23" s="62"/>
      <c r="N23" s="62"/>
      <c r="O23" s="65"/>
      <c r="P23" s="67"/>
      <c r="Q23" s="67"/>
      <c r="R23" s="62"/>
      <c r="S23" s="49"/>
      <c r="T23" s="49"/>
      <c r="U23" s="73"/>
      <c r="V23" s="74"/>
      <c r="W23" s="77"/>
      <c r="X23" s="78"/>
      <c r="Y23" s="73"/>
      <c r="Z23" s="74"/>
      <c r="AA23" s="56"/>
      <c r="AB23" s="70"/>
      <c r="AC23" s="56"/>
      <c r="AD23" s="62"/>
      <c r="AE23" s="59"/>
    </row>
    <row r="24" spans="1:31" ht="15.75" customHeight="1" x14ac:dyDescent="0.3">
      <c r="A24" s="84">
        <f t="shared" ref="A24" si="12">IF(B24="","",IF(B24="DISQ","DISQ",IF(AE24&gt;1,AE24,RANK(B24,$B$9:$B$58,0))))</f>
        <v>3</v>
      </c>
      <c r="B24" s="87">
        <f>IF(OR(G24="",J24="",AND(E24="",E25="",E26="")),"",IF(OR(O26&gt;$R$5,E26="",AD24="DISQ"),"DISQ",R26+S24+T24+U26+W26+Y26+AA24+AB24+AC24))</f>
        <v>435</v>
      </c>
      <c r="C24" s="90" t="s">
        <v>58</v>
      </c>
      <c r="D24" s="90" t="s">
        <v>187</v>
      </c>
      <c r="E24" s="11" t="s">
        <v>73</v>
      </c>
      <c r="F24" s="12">
        <v>4648520</v>
      </c>
      <c r="G24" s="93">
        <v>21</v>
      </c>
      <c r="H24" s="93">
        <v>4</v>
      </c>
      <c r="I24" s="93">
        <v>52</v>
      </c>
      <c r="J24" s="96">
        <v>22</v>
      </c>
      <c r="K24" s="96">
        <v>1</v>
      </c>
      <c r="L24" s="96">
        <v>19</v>
      </c>
      <c r="M24" s="60">
        <f t="shared" ref="M24" si="13">+(G24*3600)+(H24*60)+I24</f>
        <v>75892</v>
      </c>
      <c r="N24" s="60">
        <f t="shared" ref="N24" si="14">+(J24*3600)+(K24*60)+L24</f>
        <v>79279</v>
      </c>
      <c r="O24" s="99" t="str">
        <f t="shared" ref="O24" si="15">IF(O26="","",IF(O26&lt;=$R$5,"УСПЕШНО","Прекорачење времена"))</f>
        <v>УСПЕШНО</v>
      </c>
      <c r="P24" s="66">
        <f t="shared" ref="P24" si="16">IF(AND(O24="УСПЕШНО",R24="УСПЕШНО"),O26,"")</f>
        <v>3387</v>
      </c>
      <c r="Q24" s="66">
        <f t="shared" ref="Q24" si="17">IF(E24="", "", ROUNDUP(P24/60, 0))</f>
        <v>57</v>
      </c>
      <c r="R24" s="13" t="s">
        <v>1</v>
      </c>
      <c r="S24" s="47">
        <v>80</v>
      </c>
      <c r="T24" s="47">
        <f>IF(P24&lt;$P$5,0,ROUNDUP((P24-$P$5)/-60,0))</f>
        <v>0</v>
      </c>
      <c r="U24" s="50"/>
      <c r="V24" s="51"/>
      <c r="W24" s="81"/>
      <c r="X24" s="79"/>
      <c r="Y24" s="50"/>
      <c r="Z24" s="51"/>
      <c r="AA24" s="54"/>
      <c r="AB24" s="68">
        <v>5</v>
      </c>
      <c r="AC24" s="54"/>
      <c r="AD24" s="60"/>
      <c r="AE24" s="57"/>
    </row>
    <row r="25" spans="1:31" ht="15.75" customHeight="1" x14ac:dyDescent="0.3">
      <c r="A25" s="85"/>
      <c r="B25" s="88"/>
      <c r="C25" s="91"/>
      <c r="D25" s="91"/>
      <c r="E25" s="14" t="s">
        <v>74</v>
      </c>
      <c r="F25" s="15"/>
      <c r="G25" s="94"/>
      <c r="H25" s="94"/>
      <c r="I25" s="94"/>
      <c r="J25" s="97"/>
      <c r="K25" s="97"/>
      <c r="L25" s="97"/>
      <c r="M25" s="61"/>
      <c r="N25" s="61"/>
      <c r="O25" s="100"/>
      <c r="P25" s="39"/>
      <c r="Q25" s="39"/>
      <c r="R25" s="16">
        <v>7</v>
      </c>
      <c r="S25" s="48"/>
      <c r="T25" s="48"/>
      <c r="U25" s="52"/>
      <c r="V25" s="53"/>
      <c r="W25" s="82"/>
      <c r="X25" s="80"/>
      <c r="Y25" s="52"/>
      <c r="Z25" s="53"/>
      <c r="AA25" s="55"/>
      <c r="AB25" s="69"/>
      <c r="AC25" s="55"/>
      <c r="AD25" s="61"/>
      <c r="AE25" s="58"/>
    </row>
    <row r="26" spans="1:31" ht="15.75" customHeight="1" x14ac:dyDescent="0.3">
      <c r="A26" s="85"/>
      <c r="B26" s="88"/>
      <c r="C26" s="91"/>
      <c r="D26" s="91"/>
      <c r="E26" s="17" t="s">
        <v>75</v>
      </c>
      <c r="F26" s="18"/>
      <c r="G26" s="94"/>
      <c r="H26" s="94"/>
      <c r="I26" s="94"/>
      <c r="J26" s="97"/>
      <c r="K26" s="97"/>
      <c r="L26" s="97"/>
      <c r="M26" s="61"/>
      <c r="N26" s="61"/>
      <c r="O26" s="63">
        <f t="shared" ref="O26" si="18">IF(OR(M24=0,N24=0),"",N24-M24)</f>
        <v>3387</v>
      </c>
      <c r="P26" s="39"/>
      <c r="Q26" s="39"/>
      <c r="R26" s="83">
        <f t="shared" ref="R26" si="19">IF(R25="","",R25*50)</f>
        <v>350</v>
      </c>
      <c r="S26" s="48"/>
      <c r="T26" s="48"/>
      <c r="U26" s="71">
        <f t="shared" ref="U26" si="20">U24*20-($W$5-U24)*5</f>
        <v>0</v>
      </c>
      <c r="V26" s="72"/>
      <c r="W26" s="75">
        <f t="shared" ref="W26" si="21">W24*5-X24*5</f>
        <v>0</v>
      </c>
      <c r="X26" s="76"/>
      <c r="Y26" s="71">
        <f t="shared" ref="Y26" si="22">Y24*20</f>
        <v>0</v>
      </c>
      <c r="Z26" s="72"/>
      <c r="AA26" s="55"/>
      <c r="AB26" s="69"/>
      <c r="AC26" s="55"/>
      <c r="AD26" s="61"/>
      <c r="AE26" s="58"/>
    </row>
    <row r="27" spans="1:31" ht="15.75" customHeight="1" x14ac:dyDescent="0.3">
      <c r="A27" s="85"/>
      <c r="B27" s="88"/>
      <c r="C27" s="91"/>
      <c r="D27" s="91"/>
      <c r="E27" s="17"/>
      <c r="F27" s="18"/>
      <c r="G27" s="94"/>
      <c r="H27" s="94"/>
      <c r="I27" s="94"/>
      <c r="J27" s="97"/>
      <c r="K27" s="97"/>
      <c r="L27" s="97"/>
      <c r="M27" s="61"/>
      <c r="N27" s="61"/>
      <c r="O27" s="64"/>
      <c r="P27" s="39"/>
      <c r="Q27" s="39"/>
      <c r="R27" s="61"/>
      <c r="S27" s="48"/>
      <c r="T27" s="48"/>
      <c r="U27" s="71"/>
      <c r="V27" s="72"/>
      <c r="W27" s="75"/>
      <c r="X27" s="76"/>
      <c r="Y27" s="71"/>
      <c r="Z27" s="72"/>
      <c r="AA27" s="55"/>
      <c r="AB27" s="69"/>
      <c r="AC27" s="55"/>
      <c r="AD27" s="61"/>
      <c r="AE27" s="58"/>
    </row>
    <row r="28" spans="1:31" ht="15.75" customHeight="1" thickBot="1" x14ac:dyDescent="0.35">
      <c r="A28" s="86"/>
      <c r="B28" s="89"/>
      <c r="C28" s="92"/>
      <c r="D28" s="92"/>
      <c r="E28" s="20"/>
      <c r="F28" s="21"/>
      <c r="G28" s="95"/>
      <c r="H28" s="95"/>
      <c r="I28" s="95"/>
      <c r="J28" s="98"/>
      <c r="K28" s="98"/>
      <c r="L28" s="98"/>
      <c r="M28" s="62"/>
      <c r="N28" s="62"/>
      <c r="O28" s="65"/>
      <c r="P28" s="67"/>
      <c r="Q28" s="67"/>
      <c r="R28" s="62"/>
      <c r="S28" s="49"/>
      <c r="T28" s="49"/>
      <c r="U28" s="73"/>
      <c r="V28" s="74"/>
      <c r="W28" s="77"/>
      <c r="X28" s="78"/>
      <c r="Y28" s="73"/>
      <c r="Z28" s="74"/>
      <c r="AA28" s="56"/>
      <c r="AB28" s="70"/>
      <c r="AC28" s="56"/>
      <c r="AD28" s="62"/>
      <c r="AE28" s="59"/>
    </row>
    <row r="29" spans="1:31" ht="15.75" customHeight="1" x14ac:dyDescent="0.3">
      <c r="A29" s="84"/>
      <c r="B29" s="87"/>
      <c r="C29" s="90"/>
      <c r="D29" s="90"/>
      <c r="E29" s="11"/>
      <c r="F29" s="12"/>
      <c r="G29" s="93"/>
      <c r="H29" s="93"/>
      <c r="I29" s="93"/>
      <c r="J29" s="96"/>
      <c r="K29" s="96"/>
      <c r="L29" s="96"/>
      <c r="M29" s="60"/>
      <c r="N29" s="60"/>
      <c r="O29" s="99"/>
      <c r="P29" s="66"/>
      <c r="Q29" s="66"/>
      <c r="R29" s="13"/>
      <c r="S29" s="47"/>
      <c r="T29" s="47"/>
      <c r="U29" s="50"/>
      <c r="V29" s="51"/>
      <c r="W29" s="81"/>
      <c r="X29" s="79"/>
      <c r="Y29" s="50"/>
      <c r="Z29" s="51"/>
      <c r="AA29" s="54"/>
      <c r="AB29" s="68"/>
      <c r="AC29" s="54"/>
      <c r="AD29" s="60"/>
      <c r="AE29" s="57"/>
    </row>
    <row r="30" spans="1:31" ht="15.75" customHeight="1" x14ac:dyDescent="0.3">
      <c r="A30" s="85"/>
      <c r="B30" s="88"/>
      <c r="C30" s="91"/>
      <c r="D30" s="91"/>
      <c r="E30" s="14"/>
      <c r="F30" s="15"/>
      <c r="G30" s="94"/>
      <c r="H30" s="94"/>
      <c r="I30" s="94"/>
      <c r="J30" s="97"/>
      <c r="K30" s="97"/>
      <c r="L30" s="97"/>
      <c r="M30" s="61"/>
      <c r="N30" s="61"/>
      <c r="O30" s="100"/>
      <c r="P30" s="39"/>
      <c r="Q30" s="39"/>
      <c r="R30" s="16"/>
      <c r="S30" s="48"/>
      <c r="T30" s="48"/>
      <c r="U30" s="52"/>
      <c r="V30" s="53"/>
      <c r="W30" s="82"/>
      <c r="X30" s="80"/>
      <c r="Y30" s="52"/>
      <c r="Z30" s="53"/>
      <c r="AA30" s="55"/>
      <c r="AB30" s="69"/>
      <c r="AC30" s="55"/>
      <c r="AD30" s="61"/>
      <c r="AE30" s="58"/>
    </row>
    <row r="31" spans="1:31" ht="15.75" customHeight="1" x14ac:dyDescent="0.3">
      <c r="A31" s="85"/>
      <c r="B31" s="88"/>
      <c r="C31" s="91"/>
      <c r="D31" s="91"/>
      <c r="E31" s="17"/>
      <c r="F31" s="18"/>
      <c r="G31" s="94"/>
      <c r="H31" s="94"/>
      <c r="I31" s="94"/>
      <c r="J31" s="97"/>
      <c r="K31" s="97"/>
      <c r="L31" s="97"/>
      <c r="M31" s="61"/>
      <c r="N31" s="61"/>
      <c r="O31" s="63"/>
      <c r="P31" s="39"/>
      <c r="Q31" s="39"/>
      <c r="R31" s="83"/>
      <c r="S31" s="48"/>
      <c r="T31" s="48"/>
      <c r="U31" s="71"/>
      <c r="V31" s="72"/>
      <c r="W31" s="75"/>
      <c r="X31" s="76"/>
      <c r="Y31" s="71"/>
      <c r="Z31" s="72"/>
      <c r="AA31" s="55"/>
      <c r="AB31" s="69"/>
      <c r="AC31" s="55"/>
      <c r="AD31" s="61"/>
      <c r="AE31" s="58"/>
    </row>
    <row r="32" spans="1:31" ht="15.75" customHeight="1" x14ac:dyDescent="0.3">
      <c r="A32" s="85"/>
      <c r="B32" s="88"/>
      <c r="C32" s="91"/>
      <c r="D32" s="91"/>
      <c r="E32" s="17"/>
      <c r="F32" s="18"/>
      <c r="G32" s="94"/>
      <c r="H32" s="94"/>
      <c r="I32" s="94"/>
      <c r="J32" s="97"/>
      <c r="K32" s="97"/>
      <c r="L32" s="97"/>
      <c r="M32" s="61"/>
      <c r="N32" s="61"/>
      <c r="O32" s="64"/>
      <c r="P32" s="39"/>
      <c r="Q32" s="39"/>
      <c r="R32" s="61"/>
      <c r="S32" s="48"/>
      <c r="T32" s="48"/>
      <c r="U32" s="71"/>
      <c r="V32" s="72"/>
      <c r="W32" s="75"/>
      <c r="X32" s="76"/>
      <c r="Y32" s="71"/>
      <c r="Z32" s="72"/>
      <c r="AA32" s="55"/>
      <c r="AB32" s="69"/>
      <c r="AC32" s="55"/>
      <c r="AD32" s="61"/>
      <c r="AE32" s="58"/>
    </row>
    <row r="33" spans="1:31" ht="15.75" customHeight="1" thickBot="1" x14ac:dyDescent="0.35">
      <c r="A33" s="86"/>
      <c r="B33" s="89"/>
      <c r="C33" s="92"/>
      <c r="D33" s="92"/>
      <c r="E33" s="20"/>
      <c r="F33" s="21"/>
      <c r="G33" s="95"/>
      <c r="H33" s="95"/>
      <c r="I33" s="95"/>
      <c r="J33" s="98"/>
      <c r="K33" s="98"/>
      <c r="L33" s="98"/>
      <c r="M33" s="62"/>
      <c r="N33" s="62"/>
      <c r="O33" s="65"/>
      <c r="P33" s="67"/>
      <c r="Q33" s="67"/>
      <c r="R33" s="62"/>
      <c r="S33" s="49"/>
      <c r="T33" s="49"/>
      <c r="U33" s="73"/>
      <c r="V33" s="74"/>
      <c r="W33" s="77"/>
      <c r="X33" s="78"/>
      <c r="Y33" s="73"/>
      <c r="Z33" s="74"/>
      <c r="AA33" s="56"/>
      <c r="AB33" s="70"/>
      <c r="AC33" s="56"/>
      <c r="AD33" s="62"/>
      <c r="AE33" s="59"/>
    </row>
    <row r="34" spans="1:31" ht="15.75" customHeight="1" x14ac:dyDescent="0.3">
      <c r="A34" s="84"/>
      <c r="B34" s="87"/>
      <c r="C34" s="90"/>
      <c r="D34" s="90"/>
      <c r="E34" s="11"/>
      <c r="F34" s="12"/>
      <c r="G34" s="93"/>
      <c r="H34" s="93"/>
      <c r="I34" s="93"/>
      <c r="J34" s="96"/>
      <c r="K34" s="96"/>
      <c r="L34" s="96"/>
      <c r="M34" s="60"/>
      <c r="N34" s="60"/>
      <c r="O34" s="99"/>
      <c r="P34" s="66"/>
      <c r="Q34" s="66"/>
      <c r="R34" s="13"/>
      <c r="S34" s="47"/>
      <c r="T34" s="47"/>
      <c r="U34" s="50"/>
      <c r="V34" s="51"/>
      <c r="W34" s="81"/>
      <c r="X34" s="79"/>
      <c r="Y34" s="50"/>
      <c r="Z34" s="51"/>
      <c r="AA34" s="54"/>
      <c r="AB34" s="68"/>
      <c r="AC34" s="54"/>
      <c r="AD34" s="60"/>
      <c r="AE34" s="57"/>
    </row>
    <row r="35" spans="1:31" ht="15.75" customHeight="1" x14ac:dyDescent="0.3">
      <c r="A35" s="85"/>
      <c r="B35" s="88"/>
      <c r="C35" s="91"/>
      <c r="D35" s="91"/>
      <c r="E35" s="14"/>
      <c r="F35" s="15"/>
      <c r="G35" s="94"/>
      <c r="H35" s="94"/>
      <c r="I35" s="94"/>
      <c r="J35" s="97"/>
      <c r="K35" s="97"/>
      <c r="L35" s="97"/>
      <c r="M35" s="61"/>
      <c r="N35" s="61"/>
      <c r="O35" s="100"/>
      <c r="P35" s="39"/>
      <c r="Q35" s="39"/>
      <c r="R35" s="16"/>
      <c r="S35" s="48"/>
      <c r="T35" s="48"/>
      <c r="U35" s="52"/>
      <c r="V35" s="53"/>
      <c r="W35" s="82"/>
      <c r="X35" s="80"/>
      <c r="Y35" s="52"/>
      <c r="Z35" s="53"/>
      <c r="AA35" s="55"/>
      <c r="AB35" s="69"/>
      <c r="AC35" s="55"/>
      <c r="AD35" s="61"/>
      <c r="AE35" s="58"/>
    </row>
    <row r="36" spans="1:31" ht="15.75" customHeight="1" x14ac:dyDescent="0.3">
      <c r="A36" s="85"/>
      <c r="B36" s="88"/>
      <c r="C36" s="91"/>
      <c r="D36" s="91"/>
      <c r="E36" s="17"/>
      <c r="F36" s="18"/>
      <c r="G36" s="94"/>
      <c r="H36" s="94"/>
      <c r="I36" s="94"/>
      <c r="J36" s="97"/>
      <c r="K36" s="97"/>
      <c r="L36" s="97"/>
      <c r="M36" s="61"/>
      <c r="N36" s="61"/>
      <c r="O36" s="63"/>
      <c r="P36" s="39"/>
      <c r="Q36" s="39"/>
      <c r="R36" s="83"/>
      <c r="S36" s="48"/>
      <c r="T36" s="48"/>
      <c r="U36" s="71"/>
      <c r="V36" s="72"/>
      <c r="W36" s="75"/>
      <c r="X36" s="76"/>
      <c r="Y36" s="71"/>
      <c r="Z36" s="72"/>
      <c r="AA36" s="55"/>
      <c r="AB36" s="69"/>
      <c r="AC36" s="55"/>
      <c r="AD36" s="61"/>
      <c r="AE36" s="58"/>
    </row>
    <row r="37" spans="1:31" ht="15.75" customHeight="1" x14ac:dyDescent="0.3">
      <c r="A37" s="85"/>
      <c r="B37" s="88"/>
      <c r="C37" s="91"/>
      <c r="D37" s="91"/>
      <c r="E37" s="17"/>
      <c r="F37" s="18"/>
      <c r="G37" s="94"/>
      <c r="H37" s="94"/>
      <c r="I37" s="94"/>
      <c r="J37" s="97"/>
      <c r="K37" s="97"/>
      <c r="L37" s="97"/>
      <c r="M37" s="61"/>
      <c r="N37" s="61"/>
      <c r="O37" s="64"/>
      <c r="P37" s="39"/>
      <c r="Q37" s="39"/>
      <c r="R37" s="61"/>
      <c r="S37" s="48"/>
      <c r="T37" s="48"/>
      <c r="U37" s="71"/>
      <c r="V37" s="72"/>
      <c r="W37" s="75"/>
      <c r="X37" s="76"/>
      <c r="Y37" s="71"/>
      <c r="Z37" s="72"/>
      <c r="AA37" s="55"/>
      <c r="AB37" s="69"/>
      <c r="AC37" s="55"/>
      <c r="AD37" s="61"/>
      <c r="AE37" s="58"/>
    </row>
    <row r="38" spans="1:31" ht="15.75" customHeight="1" thickBot="1" x14ac:dyDescent="0.35">
      <c r="A38" s="86"/>
      <c r="B38" s="89"/>
      <c r="C38" s="92"/>
      <c r="D38" s="92"/>
      <c r="E38" s="20"/>
      <c r="F38" s="21"/>
      <c r="G38" s="95"/>
      <c r="H38" s="95"/>
      <c r="I38" s="95"/>
      <c r="J38" s="98"/>
      <c r="K38" s="98"/>
      <c r="L38" s="98"/>
      <c r="M38" s="62"/>
      <c r="N38" s="62"/>
      <c r="O38" s="65"/>
      <c r="P38" s="67"/>
      <c r="Q38" s="67"/>
      <c r="R38" s="62"/>
      <c r="S38" s="49"/>
      <c r="T38" s="49"/>
      <c r="U38" s="73"/>
      <c r="V38" s="74"/>
      <c r="W38" s="77"/>
      <c r="X38" s="78"/>
      <c r="Y38" s="73"/>
      <c r="Z38" s="74"/>
      <c r="AA38" s="56"/>
      <c r="AB38" s="70"/>
      <c r="AC38" s="56"/>
      <c r="AD38" s="62"/>
      <c r="AE38" s="59"/>
    </row>
    <row r="39" spans="1:31" ht="15.75" customHeight="1" x14ac:dyDescent="0.3">
      <c r="A39" s="84"/>
      <c r="B39" s="87"/>
      <c r="C39" s="90"/>
      <c r="D39" s="90"/>
      <c r="E39" s="11"/>
      <c r="F39" s="12"/>
      <c r="G39" s="93"/>
      <c r="H39" s="93"/>
      <c r="I39" s="93"/>
      <c r="J39" s="96"/>
      <c r="K39" s="96"/>
      <c r="L39" s="96"/>
      <c r="M39" s="60"/>
      <c r="N39" s="60"/>
      <c r="O39" s="99"/>
      <c r="P39" s="66"/>
      <c r="Q39" s="66"/>
      <c r="R39" s="13"/>
      <c r="S39" s="47"/>
      <c r="T39" s="47"/>
      <c r="U39" s="50"/>
      <c r="V39" s="51"/>
      <c r="W39" s="81"/>
      <c r="X39" s="79"/>
      <c r="Y39" s="50"/>
      <c r="Z39" s="51"/>
      <c r="AA39" s="54"/>
      <c r="AB39" s="68"/>
      <c r="AC39" s="54"/>
      <c r="AD39" s="60"/>
      <c r="AE39" s="57"/>
    </row>
    <row r="40" spans="1:31" ht="15.75" customHeight="1" x14ac:dyDescent="0.3">
      <c r="A40" s="85"/>
      <c r="B40" s="88"/>
      <c r="C40" s="91"/>
      <c r="D40" s="91"/>
      <c r="E40" s="14"/>
      <c r="F40" s="15"/>
      <c r="G40" s="94"/>
      <c r="H40" s="94"/>
      <c r="I40" s="94"/>
      <c r="J40" s="97"/>
      <c r="K40" s="97"/>
      <c r="L40" s="97"/>
      <c r="M40" s="61"/>
      <c r="N40" s="61"/>
      <c r="O40" s="100"/>
      <c r="P40" s="39"/>
      <c r="Q40" s="39"/>
      <c r="R40" s="16"/>
      <c r="S40" s="48"/>
      <c r="T40" s="48"/>
      <c r="U40" s="52"/>
      <c r="V40" s="53"/>
      <c r="W40" s="82"/>
      <c r="X40" s="80"/>
      <c r="Y40" s="52"/>
      <c r="Z40" s="53"/>
      <c r="AA40" s="55"/>
      <c r="AB40" s="69"/>
      <c r="AC40" s="55"/>
      <c r="AD40" s="61"/>
      <c r="AE40" s="58"/>
    </row>
    <row r="41" spans="1:31" ht="15.75" customHeight="1" x14ac:dyDescent="0.3">
      <c r="A41" s="85"/>
      <c r="B41" s="88"/>
      <c r="C41" s="91"/>
      <c r="D41" s="91"/>
      <c r="E41" s="17"/>
      <c r="F41" s="18"/>
      <c r="G41" s="94"/>
      <c r="H41" s="94"/>
      <c r="I41" s="94"/>
      <c r="J41" s="97"/>
      <c r="K41" s="97"/>
      <c r="L41" s="97"/>
      <c r="M41" s="61"/>
      <c r="N41" s="61"/>
      <c r="O41" s="63"/>
      <c r="P41" s="39"/>
      <c r="Q41" s="39"/>
      <c r="R41" s="83"/>
      <c r="S41" s="48"/>
      <c r="T41" s="48"/>
      <c r="U41" s="71"/>
      <c r="V41" s="72"/>
      <c r="W41" s="75"/>
      <c r="X41" s="76"/>
      <c r="Y41" s="71"/>
      <c r="Z41" s="72"/>
      <c r="AA41" s="55"/>
      <c r="AB41" s="69"/>
      <c r="AC41" s="55"/>
      <c r="AD41" s="61"/>
      <c r="AE41" s="58"/>
    </row>
    <row r="42" spans="1:31" ht="15.75" customHeight="1" x14ac:dyDescent="0.3">
      <c r="A42" s="85"/>
      <c r="B42" s="88"/>
      <c r="C42" s="91"/>
      <c r="D42" s="91"/>
      <c r="E42" s="17"/>
      <c r="F42" s="18"/>
      <c r="G42" s="94"/>
      <c r="H42" s="94"/>
      <c r="I42" s="94"/>
      <c r="J42" s="97"/>
      <c r="K42" s="97"/>
      <c r="L42" s="97"/>
      <c r="M42" s="61"/>
      <c r="N42" s="61"/>
      <c r="O42" s="64"/>
      <c r="P42" s="39"/>
      <c r="Q42" s="39"/>
      <c r="R42" s="61"/>
      <c r="S42" s="48"/>
      <c r="T42" s="48"/>
      <c r="U42" s="71"/>
      <c r="V42" s="72"/>
      <c r="W42" s="75"/>
      <c r="X42" s="76"/>
      <c r="Y42" s="71"/>
      <c r="Z42" s="72"/>
      <c r="AA42" s="55"/>
      <c r="AB42" s="69"/>
      <c r="AC42" s="55"/>
      <c r="AD42" s="61"/>
      <c r="AE42" s="58"/>
    </row>
    <row r="43" spans="1:31" ht="15.75" customHeight="1" thickBot="1" x14ac:dyDescent="0.35">
      <c r="A43" s="86"/>
      <c r="B43" s="89"/>
      <c r="C43" s="92"/>
      <c r="D43" s="92"/>
      <c r="E43" s="20"/>
      <c r="F43" s="21"/>
      <c r="G43" s="95"/>
      <c r="H43" s="95"/>
      <c r="I43" s="95"/>
      <c r="J43" s="98"/>
      <c r="K43" s="98"/>
      <c r="L43" s="98"/>
      <c r="M43" s="62"/>
      <c r="N43" s="62"/>
      <c r="O43" s="65"/>
      <c r="P43" s="67"/>
      <c r="Q43" s="67"/>
      <c r="R43" s="62"/>
      <c r="S43" s="49"/>
      <c r="T43" s="49"/>
      <c r="U43" s="73"/>
      <c r="V43" s="74"/>
      <c r="W43" s="77"/>
      <c r="X43" s="78"/>
      <c r="Y43" s="73"/>
      <c r="Z43" s="74"/>
      <c r="AA43" s="56"/>
      <c r="AB43" s="70"/>
      <c r="AC43" s="56"/>
      <c r="AD43" s="62"/>
      <c r="AE43" s="59"/>
    </row>
    <row r="44" spans="1:31" ht="15" customHeight="1" x14ac:dyDescent="0.3">
      <c r="A44" s="84"/>
      <c r="B44" s="87"/>
      <c r="C44" s="90"/>
      <c r="D44" s="90"/>
      <c r="E44" s="11"/>
      <c r="F44" s="12"/>
      <c r="G44" s="93"/>
      <c r="H44" s="93"/>
      <c r="I44" s="93"/>
      <c r="J44" s="96"/>
      <c r="K44" s="96"/>
      <c r="L44" s="96"/>
      <c r="M44" s="60"/>
      <c r="N44" s="60"/>
      <c r="O44" s="99"/>
      <c r="P44" s="66"/>
      <c r="Q44" s="66"/>
      <c r="R44" s="13"/>
      <c r="S44" s="47"/>
      <c r="T44" s="47"/>
      <c r="U44" s="50"/>
      <c r="V44" s="51"/>
      <c r="W44" s="81"/>
      <c r="X44" s="79"/>
      <c r="Y44" s="50"/>
      <c r="Z44" s="51"/>
      <c r="AA44" s="54"/>
      <c r="AB44" s="68"/>
      <c r="AC44" s="54"/>
      <c r="AD44" s="60"/>
      <c r="AE44" s="57"/>
    </row>
    <row r="45" spans="1:31" ht="15" customHeight="1" x14ac:dyDescent="0.3">
      <c r="A45" s="85"/>
      <c r="B45" s="88"/>
      <c r="C45" s="91"/>
      <c r="D45" s="91"/>
      <c r="E45" s="14"/>
      <c r="F45" s="15"/>
      <c r="G45" s="94"/>
      <c r="H45" s="94"/>
      <c r="I45" s="94"/>
      <c r="J45" s="97"/>
      <c r="K45" s="97"/>
      <c r="L45" s="97"/>
      <c r="M45" s="61"/>
      <c r="N45" s="61"/>
      <c r="O45" s="100"/>
      <c r="P45" s="39"/>
      <c r="Q45" s="39"/>
      <c r="R45" s="16"/>
      <c r="S45" s="48"/>
      <c r="T45" s="48"/>
      <c r="U45" s="52"/>
      <c r="V45" s="53"/>
      <c r="W45" s="82"/>
      <c r="X45" s="80"/>
      <c r="Y45" s="52"/>
      <c r="Z45" s="53"/>
      <c r="AA45" s="55"/>
      <c r="AB45" s="69"/>
      <c r="AC45" s="55"/>
      <c r="AD45" s="61"/>
      <c r="AE45" s="58"/>
    </row>
    <row r="46" spans="1:31" ht="15" customHeight="1" x14ac:dyDescent="0.3">
      <c r="A46" s="85"/>
      <c r="B46" s="88"/>
      <c r="C46" s="91"/>
      <c r="D46" s="91"/>
      <c r="E46" s="17"/>
      <c r="F46" s="18"/>
      <c r="G46" s="94"/>
      <c r="H46" s="94"/>
      <c r="I46" s="94"/>
      <c r="J46" s="97"/>
      <c r="K46" s="97"/>
      <c r="L46" s="97"/>
      <c r="M46" s="61"/>
      <c r="N46" s="61"/>
      <c r="O46" s="63"/>
      <c r="P46" s="39"/>
      <c r="Q46" s="39"/>
      <c r="R46" s="83"/>
      <c r="S46" s="48"/>
      <c r="T46" s="48"/>
      <c r="U46" s="71"/>
      <c r="V46" s="72"/>
      <c r="W46" s="75"/>
      <c r="X46" s="76"/>
      <c r="Y46" s="71"/>
      <c r="Z46" s="72"/>
      <c r="AA46" s="55"/>
      <c r="AB46" s="69"/>
      <c r="AC46" s="55"/>
      <c r="AD46" s="61"/>
      <c r="AE46" s="58"/>
    </row>
    <row r="47" spans="1:31" ht="15" customHeight="1" x14ac:dyDescent="0.3">
      <c r="A47" s="85"/>
      <c r="B47" s="88"/>
      <c r="C47" s="91"/>
      <c r="D47" s="91"/>
      <c r="E47" s="17"/>
      <c r="F47" s="18"/>
      <c r="G47" s="94"/>
      <c r="H47" s="94"/>
      <c r="I47" s="94"/>
      <c r="J47" s="97"/>
      <c r="K47" s="97"/>
      <c r="L47" s="97"/>
      <c r="M47" s="61"/>
      <c r="N47" s="61"/>
      <c r="O47" s="64"/>
      <c r="P47" s="39"/>
      <c r="Q47" s="39"/>
      <c r="R47" s="61"/>
      <c r="S47" s="48"/>
      <c r="T47" s="48"/>
      <c r="U47" s="71"/>
      <c r="V47" s="72"/>
      <c r="W47" s="75"/>
      <c r="X47" s="76"/>
      <c r="Y47" s="71"/>
      <c r="Z47" s="72"/>
      <c r="AA47" s="55"/>
      <c r="AB47" s="69"/>
      <c r="AC47" s="55"/>
      <c r="AD47" s="61"/>
      <c r="AE47" s="58"/>
    </row>
    <row r="48" spans="1:31" ht="15.75" customHeight="1" thickBot="1" x14ac:dyDescent="0.35">
      <c r="A48" s="86"/>
      <c r="B48" s="89"/>
      <c r="C48" s="92"/>
      <c r="D48" s="92"/>
      <c r="E48" s="20"/>
      <c r="F48" s="21"/>
      <c r="G48" s="95"/>
      <c r="H48" s="95"/>
      <c r="I48" s="95"/>
      <c r="J48" s="98"/>
      <c r="K48" s="98"/>
      <c r="L48" s="98"/>
      <c r="M48" s="62"/>
      <c r="N48" s="62"/>
      <c r="O48" s="65"/>
      <c r="P48" s="67"/>
      <c r="Q48" s="67"/>
      <c r="R48" s="62"/>
      <c r="S48" s="49"/>
      <c r="T48" s="49"/>
      <c r="U48" s="73"/>
      <c r="V48" s="74"/>
      <c r="W48" s="77"/>
      <c r="X48" s="78"/>
      <c r="Y48" s="73"/>
      <c r="Z48" s="74"/>
      <c r="AA48" s="56"/>
      <c r="AB48" s="70"/>
      <c r="AC48" s="56"/>
      <c r="AD48" s="62"/>
      <c r="AE48" s="59"/>
    </row>
    <row r="49" spans="1:31" ht="15" customHeight="1" x14ac:dyDescent="0.3">
      <c r="A49" s="84"/>
      <c r="B49" s="87"/>
      <c r="C49" s="90"/>
      <c r="D49" s="90"/>
      <c r="E49" s="11"/>
      <c r="F49" s="12"/>
      <c r="G49" s="93"/>
      <c r="H49" s="93"/>
      <c r="I49" s="93"/>
      <c r="J49" s="96"/>
      <c r="K49" s="96"/>
      <c r="L49" s="96"/>
      <c r="M49" s="60"/>
      <c r="N49" s="60"/>
      <c r="O49" s="99"/>
      <c r="P49" s="66"/>
      <c r="Q49" s="66"/>
      <c r="R49" s="13"/>
      <c r="S49" s="47"/>
      <c r="T49" s="47"/>
      <c r="U49" s="50"/>
      <c r="V49" s="51"/>
      <c r="W49" s="81"/>
      <c r="X49" s="79"/>
      <c r="Y49" s="50"/>
      <c r="Z49" s="51"/>
      <c r="AA49" s="54"/>
      <c r="AB49" s="68"/>
      <c r="AC49" s="54"/>
      <c r="AD49" s="60"/>
      <c r="AE49" s="57"/>
    </row>
    <row r="50" spans="1:31" ht="15" customHeight="1" x14ac:dyDescent="0.3">
      <c r="A50" s="85"/>
      <c r="B50" s="88"/>
      <c r="C50" s="91"/>
      <c r="D50" s="91"/>
      <c r="E50" s="14"/>
      <c r="F50" s="15"/>
      <c r="G50" s="94"/>
      <c r="H50" s="94"/>
      <c r="I50" s="94"/>
      <c r="J50" s="97"/>
      <c r="K50" s="97"/>
      <c r="L50" s="97"/>
      <c r="M50" s="61"/>
      <c r="N50" s="61"/>
      <c r="O50" s="100"/>
      <c r="P50" s="39"/>
      <c r="Q50" s="39"/>
      <c r="R50" s="16"/>
      <c r="S50" s="48"/>
      <c r="T50" s="48"/>
      <c r="U50" s="52"/>
      <c r="V50" s="53"/>
      <c r="W50" s="82"/>
      <c r="X50" s="80"/>
      <c r="Y50" s="52"/>
      <c r="Z50" s="53"/>
      <c r="AA50" s="55"/>
      <c r="AB50" s="69"/>
      <c r="AC50" s="55"/>
      <c r="AD50" s="61"/>
      <c r="AE50" s="58"/>
    </row>
    <row r="51" spans="1:31" ht="15" customHeight="1" x14ac:dyDescent="0.3">
      <c r="A51" s="85"/>
      <c r="B51" s="88"/>
      <c r="C51" s="91"/>
      <c r="D51" s="91"/>
      <c r="E51" s="17"/>
      <c r="F51" s="18"/>
      <c r="G51" s="94"/>
      <c r="H51" s="94"/>
      <c r="I51" s="94"/>
      <c r="J51" s="97"/>
      <c r="K51" s="97"/>
      <c r="L51" s="97"/>
      <c r="M51" s="61"/>
      <c r="N51" s="61"/>
      <c r="O51" s="63"/>
      <c r="P51" s="39"/>
      <c r="Q51" s="39"/>
      <c r="R51" s="83"/>
      <c r="S51" s="48"/>
      <c r="T51" s="48"/>
      <c r="U51" s="71"/>
      <c r="V51" s="72"/>
      <c r="W51" s="75"/>
      <c r="X51" s="76"/>
      <c r="Y51" s="71"/>
      <c r="Z51" s="72"/>
      <c r="AA51" s="55"/>
      <c r="AB51" s="69"/>
      <c r="AC51" s="55"/>
      <c r="AD51" s="61"/>
      <c r="AE51" s="58"/>
    </row>
    <row r="52" spans="1:31" ht="15" customHeight="1" x14ac:dyDescent="0.3">
      <c r="A52" s="85"/>
      <c r="B52" s="88"/>
      <c r="C52" s="91"/>
      <c r="D52" s="91"/>
      <c r="E52" s="17"/>
      <c r="F52" s="18"/>
      <c r="G52" s="94"/>
      <c r="H52" s="94"/>
      <c r="I52" s="94"/>
      <c r="J52" s="97"/>
      <c r="K52" s="97"/>
      <c r="L52" s="97"/>
      <c r="M52" s="61"/>
      <c r="N52" s="61"/>
      <c r="O52" s="64"/>
      <c r="P52" s="39"/>
      <c r="Q52" s="39"/>
      <c r="R52" s="61"/>
      <c r="S52" s="48"/>
      <c r="T52" s="48"/>
      <c r="U52" s="71"/>
      <c r="V52" s="72"/>
      <c r="W52" s="75"/>
      <c r="X52" s="76"/>
      <c r="Y52" s="71"/>
      <c r="Z52" s="72"/>
      <c r="AA52" s="55"/>
      <c r="AB52" s="69"/>
      <c r="AC52" s="55"/>
      <c r="AD52" s="61"/>
      <c r="AE52" s="58"/>
    </row>
    <row r="53" spans="1:31" ht="15.75" customHeight="1" thickBot="1" x14ac:dyDescent="0.35">
      <c r="A53" s="86"/>
      <c r="B53" s="89"/>
      <c r="C53" s="92"/>
      <c r="D53" s="92"/>
      <c r="E53" s="20"/>
      <c r="F53" s="21"/>
      <c r="G53" s="95"/>
      <c r="H53" s="95"/>
      <c r="I53" s="95"/>
      <c r="J53" s="98"/>
      <c r="K53" s="98"/>
      <c r="L53" s="98"/>
      <c r="M53" s="62"/>
      <c r="N53" s="62"/>
      <c r="O53" s="65"/>
      <c r="P53" s="67"/>
      <c r="Q53" s="67"/>
      <c r="R53" s="62"/>
      <c r="S53" s="49"/>
      <c r="T53" s="49"/>
      <c r="U53" s="73"/>
      <c r="V53" s="74"/>
      <c r="W53" s="77"/>
      <c r="X53" s="78"/>
      <c r="Y53" s="73"/>
      <c r="Z53" s="74"/>
      <c r="AA53" s="56"/>
      <c r="AB53" s="70"/>
      <c r="AC53" s="56"/>
      <c r="AD53" s="62"/>
      <c r="AE53" s="59"/>
    </row>
    <row r="54" spans="1:31" ht="15" customHeight="1" x14ac:dyDescent="0.3">
      <c r="A54" s="84"/>
      <c r="B54" s="87"/>
      <c r="C54" s="90"/>
      <c r="D54" s="90"/>
      <c r="E54" s="11"/>
      <c r="F54" s="12"/>
      <c r="G54" s="93"/>
      <c r="H54" s="93"/>
      <c r="I54" s="93"/>
      <c r="J54" s="96"/>
      <c r="K54" s="96"/>
      <c r="L54" s="96"/>
      <c r="M54" s="60"/>
      <c r="N54" s="60"/>
      <c r="O54" s="99"/>
      <c r="P54" s="66"/>
      <c r="Q54" s="66"/>
      <c r="R54" s="13"/>
      <c r="S54" s="47"/>
      <c r="T54" s="47"/>
      <c r="U54" s="50"/>
      <c r="V54" s="51"/>
      <c r="W54" s="81"/>
      <c r="X54" s="79"/>
      <c r="Y54" s="50"/>
      <c r="Z54" s="51"/>
      <c r="AA54" s="54"/>
      <c r="AB54" s="68"/>
      <c r="AC54" s="54"/>
      <c r="AD54" s="60"/>
      <c r="AE54" s="57"/>
    </row>
    <row r="55" spans="1:31" ht="15" customHeight="1" x14ac:dyDescent="0.3">
      <c r="A55" s="85"/>
      <c r="B55" s="88"/>
      <c r="C55" s="91"/>
      <c r="D55" s="91"/>
      <c r="E55" s="14"/>
      <c r="F55" s="15"/>
      <c r="G55" s="94"/>
      <c r="H55" s="94"/>
      <c r="I55" s="94"/>
      <c r="J55" s="97"/>
      <c r="K55" s="97"/>
      <c r="L55" s="97"/>
      <c r="M55" s="61"/>
      <c r="N55" s="61"/>
      <c r="O55" s="100"/>
      <c r="P55" s="39"/>
      <c r="Q55" s="39"/>
      <c r="R55" s="16"/>
      <c r="S55" s="48"/>
      <c r="T55" s="48"/>
      <c r="U55" s="52"/>
      <c r="V55" s="53"/>
      <c r="W55" s="82"/>
      <c r="X55" s="80"/>
      <c r="Y55" s="52"/>
      <c r="Z55" s="53"/>
      <c r="AA55" s="55"/>
      <c r="AB55" s="69"/>
      <c r="AC55" s="55"/>
      <c r="AD55" s="61"/>
      <c r="AE55" s="58"/>
    </row>
    <row r="56" spans="1:31" ht="15" customHeight="1" x14ac:dyDescent="0.3">
      <c r="A56" s="85"/>
      <c r="B56" s="88"/>
      <c r="C56" s="91"/>
      <c r="D56" s="91"/>
      <c r="E56" s="17"/>
      <c r="F56" s="18"/>
      <c r="G56" s="94"/>
      <c r="H56" s="94"/>
      <c r="I56" s="94"/>
      <c r="J56" s="97"/>
      <c r="K56" s="97"/>
      <c r="L56" s="97"/>
      <c r="M56" s="61"/>
      <c r="N56" s="61"/>
      <c r="O56" s="63"/>
      <c r="P56" s="39"/>
      <c r="Q56" s="39"/>
      <c r="R56" s="83"/>
      <c r="S56" s="48"/>
      <c r="T56" s="48"/>
      <c r="U56" s="71"/>
      <c r="V56" s="72"/>
      <c r="W56" s="75"/>
      <c r="X56" s="76"/>
      <c r="Y56" s="71"/>
      <c r="Z56" s="72"/>
      <c r="AA56" s="55"/>
      <c r="AB56" s="69"/>
      <c r="AC56" s="55"/>
      <c r="AD56" s="61"/>
      <c r="AE56" s="58"/>
    </row>
    <row r="57" spans="1:31" ht="15" customHeight="1" x14ac:dyDescent="0.3">
      <c r="A57" s="85"/>
      <c r="B57" s="88"/>
      <c r="C57" s="91"/>
      <c r="D57" s="91"/>
      <c r="E57" s="17"/>
      <c r="F57" s="18"/>
      <c r="G57" s="94"/>
      <c r="H57" s="94"/>
      <c r="I57" s="94"/>
      <c r="J57" s="97"/>
      <c r="K57" s="97"/>
      <c r="L57" s="97"/>
      <c r="M57" s="61"/>
      <c r="N57" s="61"/>
      <c r="O57" s="64"/>
      <c r="P57" s="39"/>
      <c r="Q57" s="39"/>
      <c r="R57" s="61"/>
      <c r="S57" s="48"/>
      <c r="T57" s="48"/>
      <c r="U57" s="71"/>
      <c r="V57" s="72"/>
      <c r="W57" s="75"/>
      <c r="X57" s="76"/>
      <c r="Y57" s="71"/>
      <c r="Z57" s="72"/>
      <c r="AA57" s="55"/>
      <c r="AB57" s="69"/>
      <c r="AC57" s="55"/>
      <c r="AD57" s="61"/>
      <c r="AE57" s="58"/>
    </row>
    <row r="58" spans="1:31" ht="15.75" customHeight="1" thickBot="1" x14ac:dyDescent="0.35">
      <c r="A58" s="86"/>
      <c r="B58" s="89"/>
      <c r="C58" s="92"/>
      <c r="D58" s="92"/>
      <c r="E58" s="20"/>
      <c r="F58" s="21"/>
      <c r="G58" s="95"/>
      <c r="H58" s="95"/>
      <c r="I58" s="95"/>
      <c r="J58" s="98"/>
      <c r="K58" s="98"/>
      <c r="L58" s="98"/>
      <c r="M58" s="62"/>
      <c r="N58" s="62"/>
      <c r="O58" s="65"/>
      <c r="P58" s="67"/>
      <c r="Q58" s="67"/>
      <c r="R58" s="62"/>
      <c r="S58" s="49"/>
      <c r="T58" s="49"/>
      <c r="U58" s="73"/>
      <c r="V58" s="74"/>
      <c r="W58" s="77"/>
      <c r="X58" s="78"/>
      <c r="Y58" s="73"/>
      <c r="Z58" s="74"/>
      <c r="AA58" s="56"/>
      <c r="AB58" s="70"/>
      <c r="AC58" s="56"/>
      <c r="AD58" s="62"/>
      <c r="AE58" s="59"/>
    </row>
  </sheetData>
  <sheetProtection algorithmName="SHA-512" hashValue="NW/lFu2OpDU40CYkBwceJPN0gVndQZxhLQuTYQkT8QoXLJUPeiQhJau+pQx/FeGLnTF6TVggm0gXFPwDgKIrTw==" saltValue="OOG4W4hQG4RgUhyAOLYcYA==" spinCount="100000" sheet="1" objects="1" scenarios="1"/>
  <mergeCells count="345">
    <mergeCell ref="V1:AE1"/>
    <mergeCell ref="A2:D2"/>
    <mergeCell ref="E2:U2"/>
    <mergeCell ref="V2:AE2"/>
    <mergeCell ref="B3:F3"/>
    <mergeCell ref="G3:R3"/>
    <mergeCell ref="S3:T3"/>
    <mergeCell ref="U3:AE3"/>
    <mergeCell ref="E1:U1"/>
    <mergeCell ref="A4:AE4"/>
    <mergeCell ref="A5:D5"/>
    <mergeCell ref="AE5:AE8"/>
    <mergeCell ref="A7:A8"/>
    <mergeCell ref="B7:B8"/>
    <mergeCell ref="C7:C8"/>
    <mergeCell ref="A9:A13"/>
    <mergeCell ref="B9:B13"/>
    <mergeCell ref="C9:C13"/>
    <mergeCell ref="D9:D13"/>
    <mergeCell ref="G9:G13"/>
    <mergeCell ref="H9:H13"/>
    <mergeCell ref="I9:I13"/>
    <mergeCell ref="J9:J13"/>
    <mergeCell ref="T7:T8"/>
    <mergeCell ref="N7:N8"/>
    <mergeCell ref="O7:O8"/>
    <mergeCell ref="P7:P8"/>
    <mergeCell ref="Q7:Q8"/>
    <mergeCell ref="R7:R8"/>
    <mergeCell ref="S7:S8"/>
    <mergeCell ref="D7:D8"/>
    <mergeCell ref="E7:E8"/>
    <mergeCell ref="F7:F8"/>
    <mergeCell ref="G7:I7"/>
    <mergeCell ref="J7:L7"/>
    <mergeCell ref="M7:M8"/>
    <mergeCell ref="K9:K13"/>
    <mergeCell ref="L9:L13"/>
    <mergeCell ref="M9:M13"/>
    <mergeCell ref="N9:N13"/>
    <mergeCell ref="O9:O10"/>
    <mergeCell ref="P9:P13"/>
    <mergeCell ref="O11:O13"/>
    <mergeCell ref="AC7:AC8"/>
    <mergeCell ref="AD7:AD8"/>
    <mergeCell ref="U7:V8"/>
    <mergeCell ref="W7:X8"/>
    <mergeCell ref="Y7:Z8"/>
    <mergeCell ref="AA7:AA8"/>
    <mergeCell ref="AB7:AB8"/>
    <mergeCell ref="Y9:Z10"/>
    <mergeCell ref="AA9:AA13"/>
    <mergeCell ref="AB9:AB13"/>
    <mergeCell ref="AC9:AC13"/>
    <mergeCell ref="AD9:AD13"/>
    <mergeCell ref="AE9:AE13"/>
    <mergeCell ref="Y11:Z13"/>
    <mergeCell ref="Q9:Q13"/>
    <mergeCell ref="S9:S13"/>
    <mergeCell ref="T9:T13"/>
    <mergeCell ref="U9:V10"/>
    <mergeCell ref="W9:W10"/>
    <mergeCell ref="X9:X10"/>
    <mergeCell ref="R11:R13"/>
    <mergeCell ref="U11:V13"/>
    <mergeCell ref="W11:X13"/>
    <mergeCell ref="I14:I18"/>
    <mergeCell ref="J14:J18"/>
    <mergeCell ref="K14:K18"/>
    <mergeCell ref="L14:L18"/>
    <mergeCell ref="M14:M18"/>
    <mergeCell ref="N14:N18"/>
    <mergeCell ref="A14:A18"/>
    <mergeCell ref="B14:B18"/>
    <mergeCell ref="C14:C18"/>
    <mergeCell ref="D14:D18"/>
    <mergeCell ref="G14:G18"/>
    <mergeCell ref="H14:H18"/>
    <mergeCell ref="AD14:AD18"/>
    <mergeCell ref="AE14:AE18"/>
    <mergeCell ref="O16:O18"/>
    <mergeCell ref="R16:R18"/>
    <mergeCell ref="U16:V18"/>
    <mergeCell ref="W16:X18"/>
    <mergeCell ref="Y16:Z18"/>
    <mergeCell ref="W14:W15"/>
    <mergeCell ref="X14:X15"/>
    <mergeCell ref="Y14:Z15"/>
    <mergeCell ref="AA14:AA18"/>
    <mergeCell ref="AB14:AB18"/>
    <mergeCell ref="AC14:AC18"/>
    <mergeCell ref="O14:O15"/>
    <mergeCell ref="P14:P18"/>
    <mergeCell ref="Q14:Q18"/>
    <mergeCell ref="S14:S18"/>
    <mergeCell ref="T14:T18"/>
    <mergeCell ref="U14:V15"/>
    <mergeCell ref="I19:I23"/>
    <mergeCell ref="J19:J23"/>
    <mergeCell ref="K19:K23"/>
    <mergeCell ref="L19:L23"/>
    <mergeCell ref="M19:M23"/>
    <mergeCell ref="N19:N23"/>
    <mergeCell ref="A19:A23"/>
    <mergeCell ref="B19:B23"/>
    <mergeCell ref="C19:C23"/>
    <mergeCell ref="D19:D23"/>
    <mergeCell ref="G19:G23"/>
    <mergeCell ref="H19:H23"/>
    <mergeCell ref="AD19:AD23"/>
    <mergeCell ref="AE19:AE23"/>
    <mergeCell ref="O21:O23"/>
    <mergeCell ref="R21:R23"/>
    <mergeCell ref="U21:V23"/>
    <mergeCell ref="W21:X23"/>
    <mergeCell ref="Y21:Z23"/>
    <mergeCell ref="W19:W20"/>
    <mergeCell ref="X19:X20"/>
    <mergeCell ref="Y19:Z20"/>
    <mergeCell ref="AA19:AA23"/>
    <mergeCell ref="AB19:AB23"/>
    <mergeCell ref="AC19:AC23"/>
    <mergeCell ref="O19:O20"/>
    <mergeCell ref="P19:P23"/>
    <mergeCell ref="Q19:Q23"/>
    <mergeCell ref="S19:S23"/>
    <mergeCell ref="T19:T23"/>
    <mergeCell ref="U19:V20"/>
    <mergeCell ref="I24:I28"/>
    <mergeCell ref="J24:J28"/>
    <mergeCell ref="K24:K28"/>
    <mergeCell ref="L24:L28"/>
    <mergeCell ref="M24:M28"/>
    <mergeCell ref="N24:N28"/>
    <mergeCell ref="A24:A28"/>
    <mergeCell ref="B24:B28"/>
    <mergeCell ref="C24:C28"/>
    <mergeCell ref="D24:D28"/>
    <mergeCell ref="G24:G28"/>
    <mergeCell ref="H24:H28"/>
    <mergeCell ref="AD24:AD28"/>
    <mergeCell ref="AE24:AE28"/>
    <mergeCell ref="O26:O28"/>
    <mergeCell ref="R26:R28"/>
    <mergeCell ref="U26:V28"/>
    <mergeCell ref="W26:X28"/>
    <mergeCell ref="Y26:Z28"/>
    <mergeCell ref="W24:W25"/>
    <mergeCell ref="X24:X25"/>
    <mergeCell ref="Y24:Z25"/>
    <mergeCell ref="AA24:AA28"/>
    <mergeCell ref="AB24:AB28"/>
    <mergeCell ref="AC24:AC28"/>
    <mergeCell ref="O24:O25"/>
    <mergeCell ref="P24:P28"/>
    <mergeCell ref="Q24:Q28"/>
    <mergeCell ref="S24:S28"/>
    <mergeCell ref="T24:T28"/>
    <mergeCell ref="U24:V25"/>
    <mergeCell ref="I29:I33"/>
    <mergeCell ref="J29:J33"/>
    <mergeCell ref="K29:K33"/>
    <mergeCell ref="L29:L33"/>
    <mergeCell ref="M29:M33"/>
    <mergeCell ref="N29:N33"/>
    <mergeCell ref="A29:A33"/>
    <mergeCell ref="B29:B33"/>
    <mergeCell ref="C29:C33"/>
    <mergeCell ref="D29:D33"/>
    <mergeCell ref="G29:G33"/>
    <mergeCell ref="H29:H33"/>
    <mergeCell ref="AD29:AD33"/>
    <mergeCell ref="AE29:AE33"/>
    <mergeCell ref="O31:O33"/>
    <mergeCell ref="R31:R33"/>
    <mergeCell ref="U31:V33"/>
    <mergeCell ref="W31:X33"/>
    <mergeCell ref="Y31:Z33"/>
    <mergeCell ref="W29:W30"/>
    <mergeCell ref="X29:X30"/>
    <mergeCell ref="Y29:Z30"/>
    <mergeCell ref="AA29:AA33"/>
    <mergeCell ref="AB29:AB33"/>
    <mergeCell ref="AC29:AC33"/>
    <mergeCell ref="O29:O30"/>
    <mergeCell ref="P29:P33"/>
    <mergeCell ref="Q29:Q33"/>
    <mergeCell ref="S29:S33"/>
    <mergeCell ref="T29:T33"/>
    <mergeCell ref="U29:V30"/>
    <mergeCell ref="I34:I38"/>
    <mergeCell ref="J34:J38"/>
    <mergeCell ref="K34:K38"/>
    <mergeCell ref="L34:L38"/>
    <mergeCell ref="M34:M38"/>
    <mergeCell ref="N34:N38"/>
    <mergeCell ref="A34:A38"/>
    <mergeCell ref="B34:B38"/>
    <mergeCell ref="C34:C38"/>
    <mergeCell ref="D34:D38"/>
    <mergeCell ref="G34:G38"/>
    <mergeCell ref="H34:H38"/>
    <mergeCell ref="AD34:AD38"/>
    <mergeCell ref="AE34:AE38"/>
    <mergeCell ref="O36:O38"/>
    <mergeCell ref="R36:R38"/>
    <mergeCell ref="U36:V38"/>
    <mergeCell ref="W36:X38"/>
    <mergeCell ref="Y36:Z38"/>
    <mergeCell ref="W34:W35"/>
    <mergeCell ref="X34:X35"/>
    <mergeCell ref="Y34:Z35"/>
    <mergeCell ref="AA34:AA38"/>
    <mergeCell ref="AB34:AB38"/>
    <mergeCell ref="AC34:AC38"/>
    <mergeCell ref="O34:O35"/>
    <mergeCell ref="P34:P38"/>
    <mergeCell ref="Q34:Q38"/>
    <mergeCell ref="S34:S38"/>
    <mergeCell ref="T34:T38"/>
    <mergeCell ref="U34:V35"/>
    <mergeCell ref="I39:I43"/>
    <mergeCell ref="J39:J43"/>
    <mergeCell ref="K39:K43"/>
    <mergeCell ref="L39:L43"/>
    <mergeCell ref="M39:M43"/>
    <mergeCell ref="N39:N43"/>
    <mergeCell ref="A39:A43"/>
    <mergeCell ref="B39:B43"/>
    <mergeCell ref="C39:C43"/>
    <mergeCell ref="D39:D43"/>
    <mergeCell ref="G39:G43"/>
    <mergeCell ref="H39:H43"/>
    <mergeCell ref="AD39:AD43"/>
    <mergeCell ref="AE39:AE43"/>
    <mergeCell ref="O41:O43"/>
    <mergeCell ref="R41:R43"/>
    <mergeCell ref="U41:V43"/>
    <mergeCell ref="W41:X43"/>
    <mergeCell ref="Y41:Z43"/>
    <mergeCell ref="W39:W40"/>
    <mergeCell ref="X39:X40"/>
    <mergeCell ref="Y39:Z40"/>
    <mergeCell ref="AA39:AA43"/>
    <mergeCell ref="AB39:AB43"/>
    <mergeCell ref="AC39:AC43"/>
    <mergeCell ref="O39:O40"/>
    <mergeCell ref="P39:P43"/>
    <mergeCell ref="Q39:Q43"/>
    <mergeCell ref="S39:S43"/>
    <mergeCell ref="T39:T43"/>
    <mergeCell ref="U39:V40"/>
    <mergeCell ref="I44:I48"/>
    <mergeCell ref="J44:J48"/>
    <mergeCell ref="K44:K48"/>
    <mergeCell ref="L44:L48"/>
    <mergeCell ref="M44:M48"/>
    <mergeCell ref="N44:N48"/>
    <mergeCell ref="A44:A48"/>
    <mergeCell ref="B44:B48"/>
    <mergeCell ref="C44:C48"/>
    <mergeCell ref="D44:D48"/>
    <mergeCell ref="G44:G48"/>
    <mergeCell ref="H44:H48"/>
    <mergeCell ref="AD44:AD48"/>
    <mergeCell ref="AE44:AE48"/>
    <mergeCell ref="O46:O48"/>
    <mergeCell ref="R46:R48"/>
    <mergeCell ref="U46:V48"/>
    <mergeCell ref="W46:X48"/>
    <mergeCell ref="Y46:Z48"/>
    <mergeCell ref="W44:W45"/>
    <mergeCell ref="X44:X45"/>
    <mergeCell ref="Y44:Z45"/>
    <mergeCell ref="AA44:AA48"/>
    <mergeCell ref="AB44:AB48"/>
    <mergeCell ref="AC44:AC48"/>
    <mergeCell ref="O44:O45"/>
    <mergeCell ref="P44:P48"/>
    <mergeCell ref="Q44:Q48"/>
    <mergeCell ref="S44:S48"/>
    <mergeCell ref="T44:T48"/>
    <mergeCell ref="U44:V45"/>
    <mergeCell ref="I49:I53"/>
    <mergeCell ref="J49:J53"/>
    <mergeCell ref="K49:K53"/>
    <mergeCell ref="L49:L53"/>
    <mergeCell ref="M49:M53"/>
    <mergeCell ref="N49:N53"/>
    <mergeCell ref="A49:A53"/>
    <mergeCell ref="B49:B53"/>
    <mergeCell ref="C49:C53"/>
    <mergeCell ref="D49:D53"/>
    <mergeCell ref="G49:G53"/>
    <mergeCell ref="H49:H53"/>
    <mergeCell ref="AD49:AD53"/>
    <mergeCell ref="AE49:AE53"/>
    <mergeCell ref="O51:O53"/>
    <mergeCell ref="R51:R53"/>
    <mergeCell ref="U51:V53"/>
    <mergeCell ref="W51:X53"/>
    <mergeCell ref="Y51:Z53"/>
    <mergeCell ref="W49:W50"/>
    <mergeCell ref="X49:X50"/>
    <mergeCell ref="Y49:Z50"/>
    <mergeCell ref="AA49:AA53"/>
    <mergeCell ref="AB49:AB53"/>
    <mergeCell ref="AC49:AC53"/>
    <mergeCell ref="O49:O50"/>
    <mergeCell ref="P49:P53"/>
    <mergeCell ref="Q49:Q53"/>
    <mergeCell ref="S49:S53"/>
    <mergeCell ref="T49:T53"/>
    <mergeCell ref="U49:V50"/>
    <mergeCell ref="I54:I58"/>
    <mergeCell ref="J54:J58"/>
    <mergeCell ref="K54:K58"/>
    <mergeCell ref="L54:L58"/>
    <mergeCell ref="M54:M58"/>
    <mergeCell ref="N54:N58"/>
    <mergeCell ref="A54:A58"/>
    <mergeCell ref="B54:B58"/>
    <mergeCell ref="C54:C58"/>
    <mergeCell ref="D54:D58"/>
    <mergeCell ref="G54:G58"/>
    <mergeCell ref="H54:H58"/>
    <mergeCell ref="AD54:AD58"/>
    <mergeCell ref="AE54:AE58"/>
    <mergeCell ref="O56:O58"/>
    <mergeCell ref="R56:R58"/>
    <mergeCell ref="U56:V58"/>
    <mergeCell ref="W56:X58"/>
    <mergeCell ref="Y56:Z58"/>
    <mergeCell ref="W54:W55"/>
    <mergeCell ref="X54:X55"/>
    <mergeCell ref="Y54:Z55"/>
    <mergeCell ref="AA54:AA58"/>
    <mergeCell ref="AB54:AB58"/>
    <mergeCell ref="AC54:AC58"/>
    <mergeCell ref="O54:O55"/>
    <mergeCell ref="P54:P58"/>
    <mergeCell ref="Q54:Q58"/>
    <mergeCell ref="S54:S58"/>
    <mergeCell ref="T54:T58"/>
    <mergeCell ref="U54:V55"/>
  </mergeCells>
  <dataValidations count="1">
    <dataValidation type="list" allowBlank="1" showInputMessage="1" showErrorMessage="1" sqref="AD9 AD14 AD24 AD19 AD29 AD34 AD39 AD44 AD49 AD54">
      <formula1>"DISQ"</formula1>
    </dataValidation>
  </dataValidations>
  <pageMargins left="0.7" right="0.7" top="0.75" bottom="0.75" header="0.3" footer="0.3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8"/>
  <sheetViews>
    <sheetView tabSelected="1" topLeftCell="A19" zoomScale="70" zoomScaleNormal="70" workbookViewId="0">
      <selection activeCell="F52" sqref="F52"/>
    </sheetView>
  </sheetViews>
  <sheetFormatPr defaultRowHeight="14.4" x14ac:dyDescent="0.3"/>
  <cols>
    <col min="1" max="1" width="9.44140625" style="2" bestFit="1" customWidth="1"/>
    <col min="2" max="2" width="8.88671875" style="2"/>
    <col min="3" max="3" width="14" style="2" customWidth="1"/>
    <col min="4" max="4" width="15" style="2" customWidth="1"/>
    <col min="5" max="5" width="20.33203125" style="2" customWidth="1"/>
    <col min="6" max="14" width="8.88671875" style="2"/>
    <col min="15" max="15" width="13.44140625" style="2" customWidth="1"/>
    <col min="16" max="16" width="8.88671875" style="2"/>
    <col min="17" max="17" width="9.109375" style="2" customWidth="1"/>
    <col min="18" max="18" width="11.5546875" style="2" customWidth="1"/>
    <col min="19" max="19" width="10.88671875" style="2" customWidth="1"/>
    <col min="20" max="20" width="10.88671875" style="2" bestFit="1" customWidth="1"/>
    <col min="21" max="25" width="7.44140625" style="2" customWidth="1"/>
    <col min="26" max="26" width="10.88671875" style="2" customWidth="1"/>
    <col min="27" max="16384" width="8.88671875" style="2"/>
  </cols>
  <sheetData>
    <row r="1" spans="1:31" ht="28.8" x14ac:dyDescent="0.3">
      <c r="A1" s="1"/>
      <c r="B1" s="1"/>
      <c r="C1" s="1"/>
      <c r="D1" s="1"/>
      <c r="E1" s="101" t="s">
        <v>189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28.8" x14ac:dyDescent="0.3">
      <c r="A2" s="27"/>
      <c r="B2" s="27"/>
      <c r="C2" s="27"/>
      <c r="D2" s="27"/>
      <c r="E2" s="28" t="s">
        <v>188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23.4" x14ac:dyDescent="0.3">
      <c r="A3" s="3" t="s">
        <v>2</v>
      </c>
      <c r="B3" s="34" t="s">
        <v>190</v>
      </c>
      <c r="C3" s="34"/>
      <c r="D3" s="34"/>
      <c r="E3" s="34"/>
      <c r="F3" s="34"/>
      <c r="G3" s="35" t="s">
        <v>3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4" t="s">
        <v>0</v>
      </c>
      <c r="T3" s="34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 ht="15" thickBot="1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1" ht="43.8" thickBot="1" x14ac:dyDescent="0.35">
      <c r="A5" s="42" t="s">
        <v>33</v>
      </c>
      <c r="B5" s="42"/>
      <c r="C5" s="42"/>
      <c r="D5" s="42"/>
      <c r="E5" s="4"/>
      <c r="F5" s="4" t="s">
        <v>192</v>
      </c>
      <c r="G5" s="5">
        <v>2</v>
      </c>
      <c r="H5" s="5">
        <v>30</v>
      </c>
      <c r="I5" s="6" t="s">
        <v>191</v>
      </c>
      <c r="K5" s="4" t="s">
        <v>193</v>
      </c>
      <c r="L5" s="5">
        <v>5</v>
      </c>
      <c r="M5" s="5">
        <v>0</v>
      </c>
      <c r="N5" s="6" t="s">
        <v>191</v>
      </c>
      <c r="O5" s="4" t="s">
        <v>194</v>
      </c>
      <c r="P5" s="8">
        <f>(G5*3600)+(H5*60)</f>
        <v>9000</v>
      </c>
      <c r="Q5" s="23" t="s">
        <v>195</v>
      </c>
      <c r="R5" s="8">
        <f>(L5*3600)+(M5*60)</f>
        <v>18000</v>
      </c>
      <c r="S5" s="4"/>
      <c r="T5" s="4" t="s">
        <v>196</v>
      </c>
      <c r="U5" s="9">
        <v>8</v>
      </c>
      <c r="V5" s="4" t="s">
        <v>197</v>
      </c>
      <c r="W5" s="5">
        <v>0</v>
      </c>
      <c r="X5" s="4" t="s">
        <v>198</v>
      </c>
      <c r="Y5" s="5">
        <v>0</v>
      </c>
      <c r="Z5" s="4" t="s">
        <v>199</v>
      </c>
      <c r="AA5" s="5">
        <v>0</v>
      </c>
      <c r="AB5" s="4"/>
      <c r="AC5" s="4"/>
      <c r="AE5" s="43" t="s">
        <v>30</v>
      </c>
    </row>
    <row r="6" spans="1:31" ht="15" thickBot="1" x14ac:dyDescent="0.35">
      <c r="AE6" s="44"/>
    </row>
    <row r="7" spans="1:31" ht="15.75" customHeight="1" thickBot="1" x14ac:dyDescent="0.35">
      <c r="A7" s="29" t="s">
        <v>4</v>
      </c>
      <c r="B7" s="29" t="s">
        <v>5</v>
      </c>
      <c r="C7" s="29" t="s">
        <v>6</v>
      </c>
      <c r="D7" s="29" t="s">
        <v>7</v>
      </c>
      <c r="E7" s="29" t="s">
        <v>8</v>
      </c>
      <c r="F7" s="29" t="s">
        <v>9</v>
      </c>
      <c r="G7" s="29" t="s">
        <v>10</v>
      </c>
      <c r="H7" s="29"/>
      <c r="I7" s="29"/>
      <c r="J7" s="29" t="s">
        <v>11</v>
      </c>
      <c r="K7" s="29"/>
      <c r="L7" s="29"/>
      <c r="M7" s="38" t="s">
        <v>12</v>
      </c>
      <c r="N7" s="38" t="s">
        <v>13</v>
      </c>
      <c r="O7" s="29" t="s">
        <v>17</v>
      </c>
      <c r="P7" s="30" t="s">
        <v>18</v>
      </c>
      <c r="Q7" s="30" t="s">
        <v>19</v>
      </c>
      <c r="R7" s="29" t="s">
        <v>20</v>
      </c>
      <c r="S7" s="29" t="s">
        <v>21</v>
      </c>
      <c r="T7" s="29" t="s">
        <v>22</v>
      </c>
      <c r="U7" s="29" t="s">
        <v>23</v>
      </c>
      <c r="V7" s="29"/>
      <c r="W7" s="29" t="s">
        <v>24</v>
      </c>
      <c r="X7" s="29"/>
      <c r="Y7" s="31" t="s">
        <v>25</v>
      </c>
      <c r="Z7" s="36"/>
      <c r="AA7" s="31" t="s">
        <v>26</v>
      </c>
      <c r="AB7" s="30" t="s">
        <v>27</v>
      </c>
      <c r="AC7" s="30" t="s">
        <v>28</v>
      </c>
      <c r="AD7" s="45" t="s">
        <v>29</v>
      </c>
      <c r="AE7" s="44"/>
    </row>
    <row r="8" spans="1:31" ht="27.75" customHeight="1" thickBot="1" x14ac:dyDescent="0.35">
      <c r="A8" s="30"/>
      <c r="B8" s="30"/>
      <c r="C8" s="30"/>
      <c r="D8" s="46"/>
      <c r="E8" s="30"/>
      <c r="F8" s="30"/>
      <c r="G8" s="19" t="s">
        <v>14</v>
      </c>
      <c r="H8" s="19" t="s">
        <v>15</v>
      </c>
      <c r="I8" s="19" t="s">
        <v>16</v>
      </c>
      <c r="J8" s="19" t="s">
        <v>14</v>
      </c>
      <c r="K8" s="19" t="s">
        <v>15</v>
      </c>
      <c r="L8" s="19" t="s">
        <v>16</v>
      </c>
      <c r="M8" s="39"/>
      <c r="N8" s="39"/>
      <c r="O8" s="30"/>
      <c r="P8" s="33"/>
      <c r="Q8" s="33"/>
      <c r="R8" s="30"/>
      <c r="S8" s="30"/>
      <c r="T8" s="30"/>
      <c r="U8" s="30"/>
      <c r="V8" s="30"/>
      <c r="W8" s="30"/>
      <c r="X8" s="30"/>
      <c r="Y8" s="32"/>
      <c r="Z8" s="37"/>
      <c r="AA8" s="32"/>
      <c r="AB8" s="33"/>
      <c r="AC8" s="33"/>
      <c r="AD8" s="31"/>
      <c r="AE8" s="44"/>
    </row>
    <row r="9" spans="1:31" ht="15" customHeight="1" x14ac:dyDescent="0.3">
      <c r="A9" s="84">
        <f>IF(B9="","",IF(B9="DISQ","DISQ",IF(AE9&gt;1,AE9,RANK(B9,$B$9:$B$68,0))))</f>
        <v>6</v>
      </c>
      <c r="B9" s="87">
        <f>IF(OR(G9="",J9="",AND(E9="",E10="",E11="")),"",IF(OR(O11&gt;$R$5,E11="",AD9="DISQ"),"DISQ",R11+S9+T9+U11+W11+Y11+AA9+AB9+AC9))</f>
        <v>425</v>
      </c>
      <c r="C9" s="90" t="s">
        <v>35</v>
      </c>
      <c r="D9" s="90" t="s">
        <v>36</v>
      </c>
      <c r="E9" s="11" t="s">
        <v>76</v>
      </c>
      <c r="F9" s="12">
        <v>2211736</v>
      </c>
      <c r="G9" s="93">
        <v>21</v>
      </c>
      <c r="H9" s="93">
        <v>25</v>
      </c>
      <c r="I9" s="93">
        <v>0</v>
      </c>
      <c r="J9" s="96">
        <v>22</v>
      </c>
      <c r="K9" s="96">
        <v>35</v>
      </c>
      <c r="L9" s="96">
        <v>12</v>
      </c>
      <c r="M9" s="60">
        <f>+(G9*3600)+(H9*60)+I9</f>
        <v>77100</v>
      </c>
      <c r="N9" s="60">
        <f>+(J9*3600)+(K9*60)+L9</f>
        <v>81312</v>
      </c>
      <c r="O9" s="99" t="str">
        <f>IF(O11="","",IF(O11&lt;=$R$5,"УСПЕШНО","Прекорачење времена"))</f>
        <v>УСПЕШНО</v>
      </c>
      <c r="P9" s="66">
        <f>IF(AND(O9="УСПЕШНО",R9="УСПЕШНО"),O11,"")</f>
        <v>4212</v>
      </c>
      <c r="Q9" s="66">
        <f>IF(E9="", "", ROUNDUP(P9/60, 0))</f>
        <v>71</v>
      </c>
      <c r="R9" s="13" t="s">
        <v>1</v>
      </c>
      <c r="S9" s="47">
        <v>10</v>
      </c>
      <c r="T9" s="47">
        <f>IF(P9&lt;$P$5,0,ROUNDUP((P9-$P$5)/-60,0))</f>
        <v>0</v>
      </c>
      <c r="U9" s="50"/>
      <c r="V9" s="51"/>
      <c r="W9" s="81"/>
      <c r="X9" s="79"/>
      <c r="Y9" s="50"/>
      <c r="Z9" s="51"/>
      <c r="AA9" s="54">
        <v>10</v>
      </c>
      <c r="AB9" s="68">
        <v>5</v>
      </c>
      <c r="AC9" s="54"/>
      <c r="AD9" s="60"/>
      <c r="AE9" s="57"/>
    </row>
    <row r="10" spans="1:31" ht="15" customHeight="1" x14ac:dyDescent="0.3">
      <c r="A10" s="85"/>
      <c r="B10" s="88"/>
      <c r="C10" s="91"/>
      <c r="D10" s="91"/>
      <c r="E10" s="14" t="s">
        <v>77</v>
      </c>
      <c r="F10" s="15">
        <v>2211737</v>
      </c>
      <c r="G10" s="94"/>
      <c r="H10" s="94"/>
      <c r="I10" s="94"/>
      <c r="J10" s="97"/>
      <c r="K10" s="97"/>
      <c r="L10" s="97"/>
      <c r="M10" s="61"/>
      <c r="N10" s="61"/>
      <c r="O10" s="100"/>
      <c r="P10" s="39"/>
      <c r="Q10" s="39"/>
      <c r="R10" s="16">
        <v>8</v>
      </c>
      <c r="S10" s="48"/>
      <c r="T10" s="48"/>
      <c r="U10" s="52"/>
      <c r="V10" s="53"/>
      <c r="W10" s="82"/>
      <c r="X10" s="80"/>
      <c r="Y10" s="52"/>
      <c r="Z10" s="53"/>
      <c r="AA10" s="55"/>
      <c r="AB10" s="69"/>
      <c r="AC10" s="55"/>
      <c r="AD10" s="61"/>
      <c r="AE10" s="58"/>
    </row>
    <row r="11" spans="1:31" ht="15" customHeight="1" x14ac:dyDescent="0.3">
      <c r="A11" s="85"/>
      <c r="B11" s="88"/>
      <c r="C11" s="91"/>
      <c r="D11" s="91"/>
      <c r="E11" s="17" t="s">
        <v>78</v>
      </c>
      <c r="F11" s="18">
        <v>2211738</v>
      </c>
      <c r="G11" s="94"/>
      <c r="H11" s="94"/>
      <c r="I11" s="94"/>
      <c r="J11" s="97"/>
      <c r="K11" s="97"/>
      <c r="L11" s="97"/>
      <c r="M11" s="61"/>
      <c r="N11" s="61"/>
      <c r="O11" s="63">
        <f>IF(OR(M9=0,N9=0),"",N9-M9)</f>
        <v>4212</v>
      </c>
      <c r="P11" s="39"/>
      <c r="Q11" s="39"/>
      <c r="R11" s="83">
        <f>IF(R10="","",R10*50)</f>
        <v>400</v>
      </c>
      <c r="S11" s="48"/>
      <c r="T11" s="48"/>
      <c r="U11" s="71">
        <f>U9*20-($W$5-U9)*5</f>
        <v>0</v>
      </c>
      <c r="V11" s="72"/>
      <c r="W11" s="75">
        <f>W9*5-X9*5</f>
        <v>0</v>
      </c>
      <c r="X11" s="76"/>
      <c r="Y11" s="71">
        <f>Y9*20</f>
        <v>0</v>
      </c>
      <c r="Z11" s="72"/>
      <c r="AA11" s="55"/>
      <c r="AB11" s="69"/>
      <c r="AC11" s="55"/>
      <c r="AD11" s="61"/>
      <c r="AE11" s="58"/>
    </row>
    <row r="12" spans="1:31" ht="15" customHeight="1" x14ac:dyDescent="0.3">
      <c r="A12" s="85"/>
      <c r="B12" s="88"/>
      <c r="C12" s="91"/>
      <c r="D12" s="91"/>
      <c r="E12" s="17" t="s">
        <v>79</v>
      </c>
      <c r="F12" s="18"/>
      <c r="G12" s="94"/>
      <c r="H12" s="94"/>
      <c r="I12" s="94"/>
      <c r="J12" s="97"/>
      <c r="K12" s="97"/>
      <c r="L12" s="97"/>
      <c r="M12" s="61"/>
      <c r="N12" s="61"/>
      <c r="O12" s="64"/>
      <c r="P12" s="39"/>
      <c r="Q12" s="39"/>
      <c r="R12" s="61"/>
      <c r="S12" s="48"/>
      <c r="T12" s="48"/>
      <c r="U12" s="71"/>
      <c r="V12" s="72"/>
      <c r="W12" s="75"/>
      <c r="X12" s="76"/>
      <c r="Y12" s="71"/>
      <c r="Z12" s="72"/>
      <c r="AA12" s="55"/>
      <c r="AB12" s="69"/>
      <c r="AC12" s="55"/>
      <c r="AD12" s="61"/>
      <c r="AE12" s="58"/>
    </row>
    <row r="13" spans="1:31" ht="15" customHeight="1" thickBot="1" x14ac:dyDescent="0.35">
      <c r="A13" s="86"/>
      <c r="B13" s="89"/>
      <c r="C13" s="92"/>
      <c r="D13" s="92"/>
      <c r="E13" s="20" t="s">
        <v>80</v>
      </c>
      <c r="F13" s="21"/>
      <c r="G13" s="95"/>
      <c r="H13" s="95"/>
      <c r="I13" s="95"/>
      <c r="J13" s="98"/>
      <c r="K13" s="98"/>
      <c r="L13" s="98"/>
      <c r="M13" s="62"/>
      <c r="N13" s="62"/>
      <c r="O13" s="65"/>
      <c r="P13" s="67"/>
      <c r="Q13" s="67"/>
      <c r="R13" s="62"/>
      <c r="S13" s="49"/>
      <c r="T13" s="49"/>
      <c r="U13" s="73"/>
      <c r="V13" s="74"/>
      <c r="W13" s="77"/>
      <c r="X13" s="78"/>
      <c r="Y13" s="73"/>
      <c r="Z13" s="74"/>
      <c r="AA13" s="56"/>
      <c r="AB13" s="70"/>
      <c r="AC13" s="56"/>
      <c r="AD13" s="62"/>
      <c r="AE13" s="59"/>
    </row>
    <row r="14" spans="1:31" ht="15.75" customHeight="1" x14ac:dyDescent="0.3">
      <c r="A14" s="84">
        <f t="shared" ref="A14" si="0">IF(B14="","",IF(B14="DISQ","DISQ",IF(AE14&gt;1,AE14,RANK(B14,$B$9:$B$68,0))))</f>
        <v>2</v>
      </c>
      <c r="B14" s="87">
        <f>IF(OR(G14="",J14="",AND(E14="",E15="",E16="")),"",IF(OR(O16&gt;$R$5,E16="",AD14="DISQ"),"DISQ",R16+S14+T14+U16+W16+Y16+AA14+AB14+AC14))</f>
        <v>485</v>
      </c>
      <c r="C14" s="90" t="s">
        <v>35</v>
      </c>
      <c r="D14" s="90" t="s">
        <v>38</v>
      </c>
      <c r="E14" s="11" t="s">
        <v>81</v>
      </c>
      <c r="F14" s="12">
        <v>7202847</v>
      </c>
      <c r="G14" s="93">
        <v>21</v>
      </c>
      <c r="H14" s="93">
        <v>4</v>
      </c>
      <c r="I14" s="93">
        <v>59</v>
      </c>
      <c r="J14" s="96">
        <v>22</v>
      </c>
      <c r="K14" s="96">
        <v>9</v>
      </c>
      <c r="L14" s="96">
        <v>16</v>
      </c>
      <c r="M14" s="60">
        <f>+(G14*3600)+(H14*60)+I14</f>
        <v>75899</v>
      </c>
      <c r="N14" s="60">
        <f>+(J14*3600)+(K14*60)+L14</f>
        <v>79756</v>
      </c>
      <c r="O14" s="99" t="str">
        <f>IF(O16="","",IF(O16&lt;=$R$5,"УСПЕШНО","Прекорачење времена"))</f>
        <v>УСПЕШНО</v>
      </c>
      <c r="P14" s="66">
        <f>IF(AND(O14="УСПЕШНО",R14="УСПЕШНО"),O16,"")</f>
        <v>3857</v>
      </c>
      <c r="Q14" s="66">
        <f t="shared" ref="Q14" si="1">IF(E14="", "", ROUNDUP(P14/60, 0))</f>
        <v>65</v>
      </c>
      <c r="R14" s="13" t="s">
        <v>1</v>
      </c>
      <c r="S14" s="47">
        <v>60</v>
      </c>
      <c r="T14" s="47">
        <f>IF(P14&lt;$P$5,0,ROUNDUP((P14-$P$5)/-60,0))</f>
        <v>0</v>
      </c>
      <c r="U14" s="50"/>
      <c r="V14" s="51"/>
      <c r="W14" s="81"/>
      <c r="X14" s="79"/>
      <c r="Y14" s="50"/>
      <c r="Z14" s="51"/>
      <c r="AA14" s="54">
        <v>10</v>
      </c>
      <c r="AB14" s="68">
        <v>15</v>
      </c>
      <c r="AC14" s="54"/>
      <c r="AD14" s="60"/>
      <c r="AE14" s="57"/>
    </row>
    <row r="15" spans="1:31" ht="15.75" customHeight="1" x14ac:dyDescent="0.3">
      <c r="A15" s="85"/>
      <c r="B15" s="88"/>
      <c r="C15" s="91"/>
      <c r="D15" s="91"/>
      <c r="E15" s="14" t="s">
        <v>82</v>
      </c>
      <c r="F15" s="15">
        <v>8023026</v>
      </c>
      <c r="G15" s="94"/>
      <c r="H15" s="94"/>
      <c r="I15" s="94"/>
      <c r="J15" s="97"/>
      <c r="K15" s="97"/>
      <c r="L15" s="97"/>
      <c r="M15" s="61"/>
      <c r="N15" s="61"/>
      <c r="O15" s="100"/>
      <c r="P15" s="39"/>
      <c r="Q15" s="39"/>
      <c r="R15" s="16">
        <v>8</v>
      </c>
      <c r="S15" s="48"/>
      <c r="T15" s="48"/>
      <c r="U15" s="52"/>
      <c r="V15" s="53"/>
      <c r="W15" s="82"/>
      <c r="X15" s="80"/>
      <c r="Y15" s="52"/>
      <c r="Z15" s="53"/>
      <c r="AA15" s="55"/>
      <c r="AB15" s="69"/>
      <c r="AC15" s="55"/>
      <c r="AD15" s="61"/>
      <c r="AE15" s="58"/>
    </row>
    <row r="16" spans="1:31" ht="15.75" customHeight="1" x14ac:dyDescent="0.3">
      <c r="A16" s="85"/>
      <c r="B16" s="88"/>
      <c r="C16" s="91"/>
      <c r="D16" s="91"/>
      <c r="E16" s="17" t="s">
        <v>83</v>
      </c>
      <c r="F16" s="18">
        <v>1417074</v>
      </c>
      <c r="G16" s="94"/>
      <c r="H16" s="94"/>
      <c r="I16" s="94"/>
      <c r="J16" s="97"/>
      <c r="K16" s="97"/>
      <c r="L16" s="97"/>
      <c r="M16" s="61"/>
      <c r="N16" s="61"/>
      <c r="O16" s="63">
        <f>IF(OR(M14=0,N14=0),"",N14-M14)</f>
        <v>3857</v>
      </c>
      <c r="P16" s="39"/>
      <c r="Q16" s="39"/>
      <c r="R16" s="83">
        <f>IF(R15="","",R15*50)</f>
        <v>400</v>
      </c>
      <c r="S16" s="48"/>
      <c r="T16" s="48"/>
      <c r="U16" s="71">
        <f>U14*20-($W$5-U14)*5</f>
        <v>0</v>
      </c>
      <c r="V16" s="72"/>
      <c r="W16" s="75">
        <f>W14*5-X14*5</f>
        <v>0</v>
      </c>
      <c r="X16" s="76"/>
      <c r="Y16" s="71">
        <f>Y14*20</f>
        <v>0</v>
      </c>
      <c r="Z16" s="72"/>
      <c r="AA16" s="55"/>
      <c r="AB16" s="69"/>
      <c r="AC16" s="55"/>
      <c r="AD16" s="61"/>
      <c r="AE16" s="58"/>
    </row>
    <row r="17" spans="1:31" ht="15.75" customHeight="1" x14ac:dyDescent="0.3">
      <c r="A17" s="85"/>
      <c r="B17" s="88"/>
      <c r="C17" s="91"/>
      <c r="D17" s="91"/>
      <c r="E17" s="17" t="s">
        <v>84</v>
      </c>
      <c r="F17" s="18"/>
      <c r="G17" s="94"/>
      <c r="H17" s="94"/>
      <c r="I17" s="94"/>
      <c r="J17" s="97"/>
      <c r="K17" s="97"/>
      <c r="L17" s="97"/>
      <c r="M17" s="61"/>
      <c r="N17" s="61"/>
      <c r="O17" s="64"/>
      <c r="P17" s="39"/>
      <c r="Q17" s="39"/>
      <c r="R17" s="61"/>
      <c r="S17" s="48"/>
      <c r="T17" s="48"/>
      <c r="U17" s="71"/>
      <c r="V17" s="72"/>
      <c r="W17" s="75"/>
      <c r="X17" s="76"/>
      <c r="Y17" s="71"/>
      <c r="Z17" s="72"/>
      <c r="AA17" s="55"/>
      <c r="AB17" s="69"/>
      <c r="AC17" s="55"/>
      <c r="AD17" s="61"/>
      <c r="AE17" s="58"/>
    </row>
    <row r="18" spans="1:31" ht="15.75" customHeight="1" thickBot="1" x14ac:dyDescent="0.35">
      <c r="A18" s="86"/>
      <c r="B18" s="89"/>
      <c r="C18" s="92"/>
      <c r="D18" s="92"/>
      <c r="E18" s="20" t="s">
        <v>85</v>
      </c>
      <c r="F18" s="21"/>
      <c r="G18" s="95"/>
      <c r="H18" s="95"/>
      <c r="I18" s="95"/>
      <c r="J18" s="98"/>
      <c r="K18" s="98"/>
      <c r="L18" s="98"/>
      <c r="M18" s="62"/>
      <c r="N18" s="62"/>
      <c r="O18" s="65"/>
      <c r="P18" s="67"/>
      <c r="Q18" s="67"/>
      <c r="R18" s="62"/>
      <c r="S18" s="49"/>
      <c r="T18" s="49"/>
      <c r="U18" s="73"/>
      <c r="V18" s="74"/>
      <c r="W18" s="77"/>
      <c r="X18" s="78"/>
      <c r="Y18" s="73"/>
      <c r="Z18" s="74"/>
      <c r="AA18" s="56"/>
      <c r="AB18" s="70"/>
      <c r="AC18" s="56"/>
      <c r="AD18" s="62"/>
      <c r="AE18" s="59"/>
    </row>
    <row r="19" spans="1:31" ht="15.75" customHeight="1" x14ac:dyDescent="0.3">
      <c r="A19" s="84">
        <f t="shared" ref="A19" si="2">IF(B19="","",IF(B19="DISQ","DISQ",IF(AE19&gt;1,AE19,RANK(B19,$B$9:$B$68,0))))</f>
        <v>10</v>
      </c>
      <c r="B19" s="87">
        <f>IF(OR(G19="",J19="",AND(E19="",E20="",E21="")),"",IF(OR(O21&gt;$R$5,E21="",AD19="DISQ"),"DISQ",R21+S19+T19+U21+W21+Y21+AA19+AB19+AC19))</f>
        <v>415</v>
      </c>
      <c r="C19" s="90" t="s">
        <v>37</v>
      </c>
      <c r="D19" s="90" t="s">
        <v>37</v>
      </c>
      <c r="E19" s="11" t="s">
        <v>86</v>
      </c>
      <c r="F19" s="12">
        <v>4648515</v>
      </c>
      <c r="G19" s="93">
        <v>20</v>
      </c>
      <c r="H19" s="93">
        <v>34</v>
      </c>
      <c r="I19" s="93">
        <v>58</v>
      </c>
      <c r="J19" s="96">
        <v>23</v>
      </c>
      <c r="K19" s="96">
        <v>0</v>
      </c>
      <c r="L19" s="96">
        <v>57</v>
      </c>
      <c r="M19" s="60">
        <f t="shared" ref="M19" si="3">+(G19*3600)+(H19*60)+I19</f>
        <v>74098</v>
      </c>
      <c r="N19" s="60">
        <f t="shared" ref="N19" si="4">+(J19*3600)+(K19*60)+L19</f>
        <v>82857</v>
      </c>
      <c r="O19" s="99" t="str">
        <f t="shared" ref="O19" si="5">IF(O21="","",IF(O21&lt;=$R$5,"УСПЕШНО","Прекорачење времена"))</f>
        <v>УСПЕШНО</v>
      </c>
      <c r="P19" s="66">
        <f t="shared" ref="P19" si="6">IF(AND(O19="УСПЕШНО",R19="УСПЕШНО"),O21,"")</f>
        <v>8759</v>
      </c>
      <c r="Q19" s="66">
        <f t="shared" ref="Q19" si="7">IF(E19="", "", ROUNDUP(P19/60, 0))</f>
        <v>146</v>
      </c>
      <c r="R19" s="13" t="s">
        <v>1</v>
      </c>
      <c r="S19" s="47">
        <v>10</v>
      </c>
      <c r="T19" s="47">
        <f t="shared" ref="T19" si="8">IF(P19&lt;$P$5,0,ROUNDUP((P19-$P$5)/-60,0))</f>
        <v>0</v>
      </c>
      <c r="U19" s="50"/>
      <c r="V19" s="51"/>
      <c r="W19" s="81"/>
      <c r="X19" s="79"/>
      <c r="Y19" s="50"/>
      <c r="Z19" s="51"/>
      <c r="AA19" s="54"/>
      <c r="AB19" s="68">
        <v>5</v>
      </c>
      <c r="AC19" s="54"/>
      <c r="AD19" s="60"/>
      <c r="AE19" s="57"/>
    </row>
    <row r="20" spans="1:31" ht="15.75" customHeight="1" x14ac:dyDescent="0.3">
      <c r="A20" s="85"/>
      <c r="B20" s="88"/>
      <c r="C20" s="91"/>
      <c r="D20" s="91"/>
      <c r="E20" s="14" t="s">
        <v>87</v>
      </c>
      <c r="F20" s="15">
        <v>4648513</v>
      </c>
      <c r="G20" s="94"/>
      <c r="H20" s="94"/>
      <c r="I20" s="94"/>
      <c r="J20" s="97"/>
      <c r="K20" s="97"/>
      <c r="L20" s="97"/>
      <c r="M20" s="61"/>
      <c r="N20" s="61"/>
      <c r="O20" s="100"/>
      <c r="P20" s="39"/>
      <c r="Q20" s="39"/>
      <c r="R20" s="16">
        <v>8</v>
      </c>
      <c r="S20" s="48"/>
      <c r="T20" s="48"/>
      <c r="U20" s="52"/>
      <c r="V20" s="53"/>
      <c r="W20" s="82"/>
      <c r="X20" s="80"/>
      <c r="Y20" s="52"/>
      <c r="Z20" s="53"/>
      <c r="AA20" s="55"/>
      <c r="AB20" s="69"/>
      <c r="AC20" s="55"/>
      <c r="AD20" s="61"/>
      <c r="AE20" s="58"/>
    </row>
    <row r="21" spans="1:31" ht="15.75" customHeight="1" x14ac:dyDescent="0.3">
      <c r="A21" s="85"/>
      <c r="B21" s="88"/>
      <c r="C21" s="91"/>
      <c r="D21" s="91"/>
      <c r="E21" s="17" t="s">
        <v>88</v>
      </c>
      <c r="F21" s="18">
        <v>4648508</v>
      </c>
      <c r="G21" s="94"/>
      <c r="H21" s="94"/>
      <c r="I21" s="94"/>
      <c r="J21" s="97"/>
      <c r="K21" s="97"/>
      <c r="L21" s="97"/>
      <c r="M21" s="61"/>
      <c r="N21" s="61"/>
      <c r="O21" s="63">
        <f t="shared" ref="O21" si="9">IF(OR(M19=0,N19=0),"",N19-M19)</f>
        <v>8759</v>
      </c>
      <c r="P21" s="39"/>
      <c r="Q21" s="39"/>
      <c r="R21" s="83">
        <f t="shared" ref="R21" si="10">IF(R20="","",R20*50)</f>
        <v>400</v>
      </c>
      <c r="S21" s="48"/>
      <c r="T21" s="48"/>
      <c r="U21" s="71">
        <f t="shared" ref="U21" si="11">U19*20-($W$5-U19)*5</f>
        <v>0</v>
      </c>
      <c r="V21" s="72"/>
      <c r="W21" s="75">
        <f t="shared" ref="W21" si="12">W19*5-X19*5</f>
        <v>0</v>
      </c>
      <c r="X21" s="76"/>
      <c r="Y21" s="71">
        <f t="shared" ref="Y21" si="13">Y19*20</f>
        <v>0</v>
      </c>
      <c r="Z21" s="72"/>
      <c r="AA21" s="55"/>
      <c r="AB21" s="69"/>
      <c r="AC21" s="55"/>
      <c r="AD21" s="61"/>
      <c r="AE21" s="58"/>
    </row>
    <row r="22" spans="1:31" ht="15.75" customHeight="1" x14ac:dyDescent="0.3">
      <c r="A22" s="85"/>
      <c r="B22" s="88"/>
      <c r="C22" s="91"/>
      <c r="D22" s="91"/>
      <c r="E22" s="17"/>
      <c r="F22" s="18"/>
      <c r="G22" s="94"/>
      <c r="H22" s="94"/>
      <c r="I22" s="94"/>
      <c r="J22" s="97"/>
      <c r="K22" s="97"/>
      <c r="L22" s="97"/>
      <c r="M22" s="61"/>
      <c r="N22" s="61"/>
      <c r="O22" s="64"/>
      <c r="P22" s="39"/>
      <c r="Q22" s="39"/>
      <c r="R22" s="61"/>
      <c r="S22" s="48"/>
      <c r="T22" s="48"/>
      <c r="U22" s="71"/>
      <c r="V22" s="72"/>
      <c r="W22" s="75"/>
      <c r="X22" s="76"/>
      <c r="Y22" s="71"/>
      <c r="Z22" s="72"/>
      <c r="AA22" s="55"/>
      <c r="AB22" s="69"/>
      <c r="AC22" s="55"/>
      <c r="AD22" s="61"/>
      <c r="AE22" s="58"/>
    </row>
    <row r="23" spans="1:31" ht="15.75" customHeight="1" thickBot="1" x14ac:dyDescent="0.35">
      <c r="A23" s="86"/>
      <c r="B23" s="89"/>
      <c r="C23" s="92"/>
      <c r="D23" s="92"/>
      <c r="E23" s="20"/>
      <c r="F23" s="21"/>
      <c r="G23" s="95"/>
      <c r="H23" s="95"/>
      <c r="I23" s="95"/>
      <c r="J23" s="98"/>
      <c r="K23" s="98"/>
      <c r="L23" s="98"/>
      <c r="M23" s="62"/>
      <c r="N23" s="62"/>
      <c r="O23" s="65"/>
      <c r="P23" s="67"/>
      <c r="Q23" s="67"/>
      <c r="R23" s="62"/>
      <c r="S23" s="49"/>
      <c r="T23" s="49"/>
      <c r="U23" s="73"/>
      <c r="V23" s="74"/>
      <c r="W23" s="77"/>
      <c r="X23" s="78"/>
      <c r="Y23" s="73"/>
      <c r="Z23" s="74"/>
      <c r="AA23" s="56"/>
      <c r="AB23" s="70"/>
      <c r="AC23" s="56"/>
      <c r="AD23" s="62"/>
      <c r="AE23" s="59"/>
    </row>
    <row r="24" spans="1:31" ht="15.75" customHeight="1" x14ac:dyDescent="0.3">
      <c r="A24" s="84">
        <f t="shared" ref="A24" si="14">IF(B24="","",IF(B24="DISQ","DISQ",IF(AE24&gt;1,AE24,RANK(B24,$B$9:$B$68,0))))</f>
        <v>1</v>
      </c>
      <c r="B24" s="87">
        <f>IF(OR(G24="",J24="",AND(E24="",E25="",E26="")),"",IF(OR(O26&gt;$R$5,E26="",AD24="DISQ"),"DISQ",R26+S24+T24+U26+W26+Y26+AA24+AB24+AC24))</f>
        <v>500</v>
      </c>
      <c r="C24" s="90" t="s">
        <v>57</v>
      </c>
      <c r="D24" s="90" t="s">
        <v>57</v>
      </c>
      <c r="E24" s="11" t="s">
        <v>89</v>
      </c>
      <c r="F24" s="12">
        <v>1980604</v>
      </c>
      <c r="G24" s="93">
        <v>21</v>
      </c>
      <c r="H24" s="93">
        <v>14</v>
      </c>
      <c r="I24" s="93">
        <v>58</v>
      </c>
      <c r="J24" s="96">
        <v>22</v>
      </c>
      <c r="K24" s="96">
        <v>13</v>
      </c>
      <c r="L24" s="96">
        <v>50</v>
      </c>
      <c r="M24" s="60">
        <f t="shared" ref="M24" si="15">+(G24*3600)+(H24*60)+I24</f>
        <v>76498</v>
      </c>
      <c r="N24" s="60">
        <f t="shared" ref="N24" si="16">+(J24*3600)+(K24*60)+L24</f>
        <v>80030</v>
      </c>
      <c r="O24" s="99" t="str">
        <f t="shared" ref="O24" si="17">IF(O26="","",IF(O26&lt;=$R$5,"УСПЕШНО","Прекорачење времена"))</f>
        <v>УСПЕШНО</v>
      </c>
      <c r="P24" s="66">
        <f t="shared" ref="P24" si="18">IF(AND(O24="УСПЕШНО",R24="УСПЕШНО"),O26,"")</f>
        <v>3532</v>
      </c>
      <c r="Q24" s="66">
        <f t="shared" ref="Q24" si="19">IF(E24="", "", ROUNDUP(P24/60, 0))</f>
        <v>59</v>
      </c>
      <c r="R24" s="13" t="s">
        <v>1</v>
      </c>
      <c r="S24" s="47">
        <v>100</v>
      </c>
      <c r="T24" s="47">
        <f t="shared" ref="T24" si="20">IF(P24&lt;$P$5,0,ROUNDUP((P24-$P$5)/-60,0))</f>
        <v>0</v>
      </c>
      <c r="U24" s="50"/>
      <c r="V24" s="51"/>
      <c r="W24" s="81"/>
      <c r="X24" s="79"/>
      <c r="Y24" s="50"/>
      <c r="Z24" s="51"/>
      <c r="AA24" s="54"/>
      <c r="AB24" s="68">
        <v>5</v>
      </c>
      <c r="AC24" s="54">
        <v>-5</v>
      </c>
      <c r="AD24" s="60"/>
      <c r="AE24" s="57"/>
    </row>
    <row r="25" spans="1:31" ht="15.75" customHeight="1" x14ac:dyDescent="0.3">
      <c r="A25" s="85"/>
      <c r="B25" s="88"/>
      <c r="C25" s="91"/>
      <c r="D25" s="91"/>
      <c r="E25" s="14" t="s">
        <v>90</v>
      </c>
      <c r="F25" s="15">
        <v>1980621</v>
      </c>
      <c r="G25" s="94"/>
      <c r="H25" s="94"/>
      <c r="I25" s="94"/>
      <c r="J25" s="97"/>
      <c r="K25" s="97"/>
      <c r="L25" s="97"/>
      <c r="M25" s="61"/>
      <c r="N25" s="61"/>
      <c r="O25" s="100"/>
      <c r="P25" s="39"/>
      <c r="Q25" s="39"/>
      <c r="R25" s="16">
        <v>8</v>
      </c>
      <c r="S25" s="48"/>
      <c r="T25" s="48"/>
      <c r="U25" s="52"/>
      <c r="V25" s="53"/>
      <c r="W25" s="82"/>
      <c r="X25" s="80"/>
      <c r="Y25" s="52"/>
      <c r="Z25" s="53"/>
      <c r="AA25" s="55"/>
      <c r="AB25" s="69"/>
      <c r="AC25" s="55"/>
      <c r="AD25" s="61"/>
      <c r="AE25" s="58"/>
    </row>
    <row r="26" spans="1:31" ht="15.75" customHeight="1" x14ac:dyDescent="0.3">
      <c r="A26" s="85"/>
      <c r="B26" s="88"/>
      <c r="C26" s="91"/>
      <c r="D26" s="91"/>
      <c r="E26" s="17" t="s">
        <v>91</v>
      </c>
      <c r="F26" s="18">
        <v>1980606</v>
      </c>
      <c r="G26" s="94"/>
      <c r="H26" s="94"/>
      <c r="I26" s="94"/>
      <c r="J26" s="97"/>
      <c r="K26" s="97"/>
      <c r="L26" s="97"/>
      <c r="M26" s="61"/>
      <c r="N26" s="61"/>
      <c r="O26" s="63">
        <f t="shared" ref="O26" si="21">IF(OR(M24=0,N24=0),"",N24-M24)</f>
        <v>3532</v>
      </c>
      <c r="P26" s="39"/>
      <c r="Q26" s="39"/>
      <c r="R26" s="83">
        <f t="shared" ref="R26" si="22">IF(R25="","",R25*50)</f>
        <v>400</v>
      </c>
      <c r="S26" s="48"/>
      <c r="T26" s="48"/>
      <c r="U26" s="71">
        <f t="shared" ref="U26" si="23">U24*20-($W$5-U24)*5</f>
        <v>0</v>
      </c>
      <c r="V26" s="72"/>
      <c r="W26" s="75">
        <f t="shared" ref="W26" si="24">W24*5-X24*5</f>
        <v>0</v>
      </c>
      <c r="X26" s="76"/>
      <c r="Y26" s="71">
        <f t="shared" ref="Y26" si="25">Y24*20</f>
        <v>0</v>
      </c>
      <c r="Z26" s="72"/>
      <c r="AA26" s="55"/>
      <c r="AB26" s="69"/>
      <c r="AC26" s="55"/>
      <c r="AD26" s="61"/>
      <c r="AE26" s="58"/>
    </row>
    <row r="27" spans="1:31" ht="15.75" customHeight="1" x14ac:dyDescent="0.3">
      <c r="A27" s="85"/>
      <c r="B27" s="88"/>
      <c r="C27" s="91"/>
      <c r="D27" s="91"/>
      <c r="E27" s="17"/>
      <c r="F27" s="18"/>
      <c r="G27" s="94"/>
      <c r="H27" s="94"/>
      <c r="I27" s="94"/>
      <c r="J27" s="97"/>
      <c r="K27" s="97"/>
      <c r="L27" s="97"/>
      <c r="M27" s="61"/>
      <c r="N27" s="61"/>
      <c r="O27" s="64"/>
      <c r="P27" s="39"/>
      <c r="Q27" s="39"/>
      <c r="R27" s="61"/>
      <c r="S27" s="48"/>
      <c r="T27" s="48"/>
      <c r="U27" s="71"/>
      <c r="V27" s="72"/>
      <c r="W27" s="75"/>
      <c r="X27" s="76"/>
      <c r="Y27" s="71"/>
      <c r="Z27" s="72"/>
      <c r="AA27" s="55"/>
      <c r="AB27" s="69"/>
      <c r="AC27" s="55"/>
      <c r="AD27" s="61"/>
      <c r="AE27" s="58"/>
    </row>
    <row r="28" spans="1:31" ht="15.75" customHeight="1" thickBot="1" x14ac:dyDescent="0.35">
      <c r="A28" s="86"/>
      <c r="B28" s="89"/>
      <c r="C28" s="92"/>
      <c r="D28" s="92"/>
      <c r="E28" s="20"/>
      <c r="F28" s="21"/>
      <c r="G28" s="95"/>
      <c r="H28" s="95"/>
      <c r="I28" s="95"/>
      <c r="J28" s="98"/>
      <c r="K28" s="98"/>
      <c r="L28" s="98"/>
      <c r="M28" s="62"/>
      <c r="N28" s="62"/>
      <c r="O28" s="65"/>
      <c r="P28" s="67"/>
      <c r="Q28" s="67"/>
      <c r="R28" s="62"/>
      <c r="S28" s="49"/>
      <c r="T28" s="49"/>
      <c r="U28" s="73"/>
      <c r="V28" s="74"/>
      <c r="W28" s="77"/>
      <c r="X28" s="78"/>
      <c r="Y28" s="73"/>
      <c r="Z28" s="74"/>
      <c r="AA28" s="56"/>
      <c r="AB28" s="70"/>
      <c r="AC28" s="56"/>
      <c r="AD28" s="62"/>
      <c r="AE28" s="59"/>
    </row>
    <row r="29" spans="1:31" ht="15.75" customHeight="1" x14ac:dyDescent="0.3">
      <c r="A29" s="84">
        <f t="shared" ref="A29" si="26">IF(B29="","",IF(B29="DISQ","DISQ",IF(AE29&gt;1,AE29,RANK(B29,$B$9:$B$68,0))))</f>
        <v>9</v>
      </c>
      <c r="B29" s="87">
        <f>IF(OR(G29="",J29="",AND(E29="",E30="",E31="")),"",IF(OR(O31&gt;$R$5,E31="",AD29="DISQ"),"DISQ",R31+S29+T29+U31+W31+Y31+AA29+AB29+AC29))</f>
        <v>420</v>
      </c>
      <c r="C29" s="90" t="s">
        <v>58</v>
      </c>
      <c r="D29" s="90" t="s">
        <v>96</v>
      </c>
      <c r="E29" s="11" t="s">
        <v>97</v>
      </c>
      <c r="F29" s="12">
        <v>2122679</v>
      </c>
      <c r="G29" s="93">
        <v>21</v>
      </c>
      <c r="H29" s="93">
        <v>0</v>
      </c>
      <c r="I29" s="93">
        <v>0</v>
      </c>
      <c r="J29" s="96">
        <v>22</v>
      </c>
      <c r="K29" s="96">
        <v>31</v>
      </c>
      <c r="L29" s="96">
        <v>19</v>
      </c>
      <c r="M29" s="60">
        <f t="shared" ref="M29" si="27">+(G29*3600)+(H29*60)+I29</f>
        <v>75600</v>
      </c>
      <c r="N29" s="60">
        <f t="shared" ref="N29" si="28">+(J29*3600)+(K29*60)+L29</f>
        <v>81079</v>
      </c>
      <c r="O29" s="99" t="str">
        <f t="shared" ref="O29" si="29">IF(O31="","",IF(O31&lt;=$R$5,"УСПЕШНО","Прекорачење времена"))</f>
        <v>УСПЕШНО</v>
      </c>
      <c r="P29" s="66">
        <f t="shared" ref="P29" si="30">IF(AND(O29="УСПЕШНО",R29="УСПЕШНО"),O31,"")</f>
        <v>5479</v>
      </c>
      <c r="Q29" s="66">
        <f>IF(E29="", "", ROUNDUP(P29/60, 0))</f>
        <v>92</v>
      </c>
      <c r="R29" s="13" t="s">
        <v>1</v>
      </c>
      <c r="S29" s="47">
        <v>10</v>
      </c>
      <c r="T29" s="47">
        <f t="shared" ref="T29" si="31">IF(P29&lt;$P$5,0,ROUNDUP((P29-$P$5)/-60,0))</f>
        <v>0</v>
      </c>
      <c r="U29" s="50"/>
      <c r="V29" s="51"/>
      <c r="W29" s="81"/>
      <c r="X29" s="79"/>
      <c r="Y29" s="50"/>
      <c r="Z29" s="51"/>
      <c r="AA29" s="54">
        <v>5</v>
      </c>
      <c r="AB29" s="68">
        <v>15</v>
      </c>
      <c r="AC29" s="54">
        <v>-10</v>
      </c>
      <c r="AD29" s="60"/>
      <c r="AE29" s="57">
        <v>9</v>
      </c>
    </row>
    <row r="30" spans="1:31" ht="15.75" customHeight="1" x14ac:dyDescent="0.3">
      <c r="A30" s="85"/>
      <c r="B30" s="88"/>
      <c r="C30" s="91"/>
      <c r="D30" s="91"/>
      <c r="E30" s="14" t="s">
        <v>98</v>
      </c>
      <c r="F30" s="15">
        <v>2122668</v>
      </c>
      <c r="G30" s="94"/>
      <c r="H30" s="94"/>
      <c r="I30" s="94"/>
      <c r="J30" s="97"/>
      <c r="K30" s="97"/>
      <c r="L30" s="97"/>
      <c r="M30" s="61"/>
      <c r="N30" s="61"/>
      <c r="O30" s="100"/>
      <c r="P30" s="39"/>
      <c r="Q30" s="39"/>
      <c r="R30" s="16">
        <v>8</v>
      </c>
      <c r="S30" s="48"/>
      <c r="T30" s="48"/>
      <c r="U30" s="52"/>
      <c r="V30" s="53"/>
      <c r="W30" s="82"/>
      <c r="X30" s="80"/>
      <c r="Y30" s="52"/>
      <c r="Z30" s="53"/>
      <c r="AA30" s="55"/>
      <c r="AB30" s="69"/>
      <c r="AC30" s="55"/>
      <c r="AD30" s="61"/>
      <c r="AE30" s="58"/>
    </row>
    <row r="31" spans="1:31" ht="15.75" customHeight="1" x14ac:dyDescent="0.3">
      <c r="A31" s="85"/>
      <c r="B31" s="88"/>
      <c r="C31" s="91"/>
      <c r="D31" s="91"/>
      <c r="E31" s="17" t="s">
        <v>99</v>
      </c>
      <c r="F31" s="18">
        <v>2122667</v>
      </c>
      <c r="G31" s="94"/>
      <c r="H31" s="94"/>
      <c r="I31" s="94"/>
      <c r="J31" s="97"/>
      <c r="K31" s="97"/>
      <c r="L31" s="97"/>
      <c r="M31" s="61"/>
      <c r="N31" s="61"/>
      <c r="O31" s="63">
        <f t="shared" ref="O31" si="32">IF(OR(M29=0,N29=0),"",N29-M29)</f>
        <v>5479</v>
      </c>
      <c r="P31" s="39"/>
      <c r="Q31" s="39"/>
      <c r="R31" s="83">
        <f t="shared" ref="R31" si="33">IF(R30="","",R30*50)</f>
        <v>400</v>
      </c>
      <c r="S31" s="48"/>
      <c r="T31" s="48"/>
      <c r="U31" s="71">
        <f t="shared" ref="U31" si="34">U29*20-($W$5-U29)*5</f>
        <v>0</v>
      </c>
      <c r="V31" s="72"/>
      <c r="W31" s="75">
        <f t="shared" ref="W31" si="35">W29*5-X29*5</f>
        <v>0</v>
      </c>
      <c r="X31" s="76"/>
      <c r="Y31" s="71">
        <f t="shared" ref="Y31" si="36">Y29*20</f>
        <v>0</v>
      </c>
      <c r="Z31" s="72"/>
      <c r="AA31" s="55"/>
      <c r="AB31" s="69"/>
      <c r="AC31" s="55"/>
      <c r="AD31" s="61"/>
      <c r="AE31" s="58"/>
    </row>
    <row r="32" spans="1:31" ht="15.75" customHeight="1" x14ac:dyDescent="0.3">
      <c r="A32" s="85"/>
      <c r="B32" s="88"/>
      <c r="C32" s="91"/>
      <c r="D32" s="91"/>
      <c r="E32" s="17" t="s">
        <v>100</v>
      </c>
      <c r="F32" s="18"/>
      <c r="G32" s="94"/>
      <c r="H32" s="94"/>
      <c r="I32" s="94"/>
      <c r="J32" s="97"/>
      <c r="K32" s="97"/>
      <c r="L32" s="97"/>
      <c r="M32" s="61"/>
      <c r="N32" s="61"/>
      <c r="O32" s="64"/>
      <c r="P32" s="39"/>
      <c r="Q32" s="39"/>
      <c r="R32" s="61"/>
      <c r="S32" s="48"/>
      <c r="T32" s="48"/>
      <c r="U32" s="71"/>
      <c r="V32" s="72"/>
      <c r="W32" s="75"/>
      <c r="X32" s="76"/>
      <c r="Y32" s="71"/>
      <c r="Z32" s="72"/>
      <c r="AA32" s="55"/>
      <c r="AB32" s="69"/>
      <c r="AC32" s="55"/>
      <c r="AD32" s="61"/>
      <c r="AE32" s="58"/>
    </row>
    <row r="33" spans="1:31" ht="15.75" customHeight="1" thickBot="1" x14ac:dyDescent="0.35">
      <c r="A33" s="86"/>
      <c r="B33" s="89"/>
      <c r="C33" s="92"/>
      <c r="D33" s="92"/>
      <c r="E33" s="20"/>
      <c r="F33" s="21"/>
      <c r="G33" s="95"/>
      <c r="H33" s="95"/>
      <c r="I33" s="95"/>
      <c r="J33" s="98"/>
      <c r="K33" s="98"/>
      <c r="L33" s="98"/>
      <c r="M33" s="62"/>
      <c r="N33" s="62"/>
      <c r="O33" s="65"/>
      <c r="P33" s="67"/>
      <c r="Q33" s="67"/>
      <c r="R33" s="62"/>
      <c r="S33" s="49"/>
      <c r="T33" s="49"/>
      <c r="U33" s="73"/>
      <c r="V33" s="74"/>
      <c r="W33" s="77"/>
      <c r="X33" s="78"/>
      <c r="Y33" s="73"/>
      <c r="Z33" s="74"/>
      <c r="AA33" s="56"/>
      <c r="AB33" s="70"/>
      <c r="AC33" s="56"/>
      <c r="AD33" s="62"/>
      <c r="AE33" s="59"/>
    </row>
    <row r="34" spans="1:31" ht="15.75" customHeight="1" x14ac:dyDescent="0.3">
      <c r="A34" s="84">
        <f t="shared" ref="A34" si="37">IF(B34="","",IF(B34="DISQ","DISQ",IF(AE34&gt;1,AE34,RANK(B34,$B$9:$B$68,0))))</f>
        <v>12</v>
      </c>
      <c r="B34" s="87">
        <f>IF(OR(G34="",J34="",AND(E34="",E35="",E36="")),"",IF(OR(O36&gt;$R$5,E36="",AD34="DISQ"),"DISQ",R36+S34+T34+U36+W36+Y36+AA34+AB34+AC34))</f>
        <v>350</v>
      </c>
      <c r="C34" s="90" t="s">
        <v>58</v>
      </c>
      <c r="D34" s="90" t="s">
        <v>101</v>
      </c>
      <c r="E34" s="22" t="s">
        <v>102</v>
      </c>
      <c r="F34" s="12">
        <v>2122676</v>
      </c>
      <c r="G34" s="93">
        <v>20</v>
      </c>
      <c r="H34" s="93">
        <v>39</v>
      </c>
      <c r="I34" s="93">
        <v>57</v>
      </c>
      <c r="J34" s="96">
        <v>21</v>
      </c>
      <c r="K34" s="96">
        <v>50</v>
      </c>
      <c r="L34" s="96">
        <v>41</v>
      </c>
      <c r="M34" s="60">
        <f t="shared" ref="M34" si="38">+(G34*3600)+(H34*60)+I34</f>
        <v>74397</v>
      </c>
      <c r="N34" s="60">
        <f t="shared" ref="N34" si="39">+(J34*3600)+(K34*60)+L34</f>
        <v>78641</v>
      </c>
      <c r="O34" s="99" t="str">
        <f t="shared" ref="O34" si="40">IF(O36="","",IF(O36&lt;=$R$5,"УСПЕШНО","Прекорачење времена"))</f>
        <v>УСПЕШНО</v>
      </c>
      <c r="P34" s="66">
        <f t="shared" ref="P34" si="41">IF(AND(O34="УСПЕШНО",R34="УСПЕШНО"),O36,"")</f>
        <v>4244</v>
      </c>
      <c r="Q34" s="66">
        <f t="shared" ref="Q34" si="42">IF(E34="", "", ROUNDUP(P34/60, 0))</f>
        <v>71</v>
      </c>
      <c r="R34" s="13" t="s">
        <v>1</v>
      </c>
      <c r="S34" s="47">
        <v>0</v>
      </c>
      <c r="T34" s="47">
        <f t="shared" ref="T34" si="43">IF(P34&lt;$P$5,0,ROUNDUP((P34-$P$5)/-60,0))</f>
        <v>0</v>
      </c>
      <c r="U34" s="50"/>
      <c r="V34" s="51"/>
      <c r="W34" s="81"/>
      <c r="X34" s="79"/>
      <c r="Y34" s="50"/>
      <c r="Z34" s="51"/>
      <c r="AA34" s="54">
        <v>10</v>
      </c>
      <c r="AB34" s="68">
        <v>5</v>
      </c>
      <c r="AC34" s="54">
        <v>-15</v>
      </c>
      <c r="AD34" s="60"/>
      <c r="AE34" s="57"/>
    </row>
    <row r="35" spans="1:31" ht="15.75" customHeight="1" x14ac:dyDescent="0.3">
      <c r="A35" s="85"/>
      <c r="B35" s="88"/>
      <c r="C35" s="91"/>
      <c r="D35" s="91"/>
      <c r="E35" s="17" t="s">
        <v>105</v>
      </c>
      <c r="F35" s="15">
        <v>2122669</v>
      </c>
      <c r="G35" s="94"/>
      <c r="H35" s="94"/>
      <c r="I35" s="94"/>
      <c r="J35" s="97"/>
      <c r="K35" s="97"/>
      <c r="L35" s="97"/>
      <c r="M35" s="61"/>
      <c r="N35" s="61"/>
      <c r="O35" s="100"/>
      <c r="P35" s="39"/>
      <c r="Q35" s="39"/>
      <c r="R35" s="16">
        <v>7</v>
      </c>
      <c r="S35" s="48"/>
      <c r="T35" s="48"/>
      <c r="U35" s="52"/>
      <c r="V35" s="53"/>
      <c r="W35" s="82"/>
      <c r="X35" s="80"/>
      <c r="Y35" s="52"/>
      <c r="Z35" s="53"/>
      <c r="AA35" s="55"/>
      <c r="AB35" s="69"/>
      <c r="AC35" s="55"/>
      <c r="AD35" s="61"/>
      <c r="AE35" s="58"/>
    </row>
    <row r="36" spans="1:31" ht="15.75" customHeight="1" x14ac:dyDescent="0.3">
      <c r="A36" s="85"/>
      <c r="B36" s="88"/>
      <c r="C36" s="91"/>
      <c r="D36" s="91"/>
      <c r="E36" s="14" t="s">
        <v>103</v>
      </c>
      <c r="F36" s="18">
        <v>2122675</v>
      </c>
      <c r="G36" s="94"/>
      <c r="H36" s="94"/>
      <c r="I36" s="94"/>
      <c r="J36" s="97"/>
      <c r="K36" s="97"/>
      <c r="L36" s="97"/>
      <c r="M36" s="61"/>
      <c r="N36" s="61"/>
      <c r="O36" s="63">
        <f t="shared" ref="O36" si="44">IF(OR(M34=0,N34=0),"",N34-M34)</f>
        <v>4244</v>
      </c>
      <c r="P36" s="39"/>
      <c r="Q36" s="39"/>
      <c r="R36" s="83">
        <f t="shared" ref="R36" si="45">IF(R35="","",R35*50)</f>
        <v>350</v>
      </c>
      <c r="S36" s="48"/>
      <c r="T36" s="48"/>
      <c r="U36" s="71">
        <f t="shared" ref="U36" si="46">U34*20-($W$5-U34)*5</f>
        <v>0</v>
      </c>
      <c r="V36" s="72"/>
      <c r="W36" s="75">
        <f t="shared" ref="W36" si="47">W34*5-X34*5</f>
        <v>0</v>
      </c>
      <c r="X36" s="76"/>
      <c r="Y36" s="71">
        <f t="shared" ref="Y36" si="48">Y34*20</f>
        <v>0</v>
      </c>
      <c r="Z36" s="72"/>
      <c r="AA36" s="55"/>
      <c r="AB36" s="69"/>
      <c r="AC36" s="55"/>
      <c r="AD36" s="61"/>
      <c r="AE36" s="58"/>
    </row>
    <row r="37" spans="1:31" ht="15.75" customHeight="1" x14ac:dyDescent="0.3">
      <c r="A37" s="85"/>
      <c r="B37" s="88"/>
      <c r="C37" s="91"/>
      <c r="D37" s="91"/>
      <c r="E37" s="17" t="s">
        <v>104</v>
      </c>
      <c r="F37" s="18"/>
      <c r="G37" s="94"/>
      <c r="H37" s="94"/>
      <c r="I37" s="94"/>
      <c r="J37" s="97"/>
      <c r="K37" s="97"/>
      <c r="L37" s="97"/>
      <c r="M37" s="61"/>
      <c r="N37" s="61"/>
      <c r="O37" s="64"/>
      <c r="P37" s="39"/>
      <c r="Q37" s="39"/>
      <c r="R37" s="61"/>
      <c r="S37" s="48"/>
      <c r="T37" s="48"/>
      <c r="U37" s="71"/>
      <c r="V37" s="72"/>
      <c r="W37" s="75"/>
      <c r="X37" s="76"/>
      <c r="Y37" s="71"/>
      <c r="Z37" s="72"/>
      <c r="AA37" s="55"/>
      <c r="AB37" s="69"/>
      <c r="AC37" s="55"/>
      <c r="AD37" s="61"/>
      <c r="AE37" s="58"/>
    </row>
    <row r="38" spans="1:31" ht="15.75" customHeight="1" thickBot="1" x14ac:dyDescent="0.35">
      <c r="A38" s="86"/>
      <c r="B38" s="89"/>
      <c r="C38" s="92"/>
      <c r="D38" s="92"/>
      <c r="E38" s="20" t="s">
        <v>106</v>
      </c>
      <c r="F38" s="21"/>
      <c r="G38" s="95"/>
      <c r="H38" s="95"/>
      <c r="I38" s="95"/>
      <c r="J38" s="98"/>
      <c r="K38" s="98"/>
      <c r="L38" s="98"/>
      <c r="M38" s="62"/>
      <c r="N38" s="62"/>
      <c r="O38" s="65"/>
      <c r="P38" s="67"/>
      <c r="Q38" s="67"/>
      <c r="R38" s="62"/>
      <c r="S38" s="49"/>
      <c r="T38" s="49"/>
      <c r="U38" s="73"/>
      <c r="V38" s="74"/>
      <c r="W38" s="77"/>
      <c r="X38" s="78"/>
      <c r="Y38" s="73"/>
      <c r="Z38" s="74"/>
      <c r="AA38" s="56"/>
      <c r="AB38" s="70"/>
      <c r="AC38" s="56"/>
      <c r="AD38" s="62"/>
      <c r="AE38" s="59"/>
    </row>
    <row r="39" spans="1:31" ht="15" customHeight="1" x14ac:dyDescent="0.3">
      <c r="A39" s="84">
        <f t="shared" ref="A39" si="49">IF(B39="","",IF(B39="DISQ","DISQ",IF(AE39&gt;1,AE39,RANK(B39,$B$9:$B$68,0))))</f>
        <v>7</v>
      </c>
      <c r="B39" s="87">
        <f>IF(OR(G39="",J39="",AND(E39="",E40="",E41="")),"",IF(OR(O41&gt;$R$5,E41="",AD39="DISQ"),"DISQ",R41+S39+T39+U41+W41+Y41+AA39+AB39+AC39))</f>
        <v>425</v>
      </c>
      <c r="C39" s="90" t="s">
        <v>58</v>
      </c>
      <c r="D39" s="90" t="s">
        <v>107</v>
      </c>
      <c r="E39" s="11" t="s">
        <v>108</v>
      </c>
      <c r="F39" s="12">
        <v>2122670</v>
      </c>
      <c r="G39" s="93">
        <v>21</v>
      </c>
      <c r="H39" s="93">
        <v>19</v>
      </c>
      <c r="I39" s="93">
        <v>59</v>
      </c>
      <c r="J39" s="96">
        <v>22</v>
      </c>
      <c r="K39" s="96">
        <v>35</v>
      </c>
      <c r="L39" s="96">
        <v>43</v>
      </c>
      <c r="M39" s="60">
        <f t="shared" ref="M39" si="50">+(G39*3600)+(H39*60)+I39</f>
        <v>76799</v>
      </c>
      <c r="N39" s="60">
        <f t="shared" ref="N39" si="51">+(J39*3600)+(K39*60)+L39</f>
        <v>81343</v>
      </c>
      <c r="O39" s="99" t="str">
        <f t="shared" ref="O39:O49" si="52">IF(O41="","",IF(O41&lt;=$R$5,"УСПЕШНО","Прекорачење времена"))</f>
        <v>УСПЕШНО</v>
      </c>
      <c r="P39" s="66">
        <f t="shared" ref="P39" si="53">IF(AND(O39="УСПЕШНО",R39="УСПЕШНО"),O41,"")</f>
        <v>4544</v>
      </c>
      <c r="Q39" s="66">
        <f t="shared" ref="Q39" si="54">IF(E39="", "", ROUNDUP(P39/60, 0))</f>
        <v>76</v>
      </c>
      <c r="R39" s="13" t="s">
        <v>1</v>
      </c>
      <c r="S39" s="47">
        <v>10</v>
      </c>
      <c r="T39" s="47">
        <f t="shared" ref="T39" si="55">IF(P39&lt;$P$5,0,ROUNDUP((P39-$P$5)/-60,0))</f>
        <v>0</v>
      </c>
      <c r="U39" s="50"/>
      <c r="V39" s="51"/>
      <c r="W39" s="81"/>
      <c r="X39" s="79"/>
      <c r="Y39" s="50"/>
      <c r="Z39" s="51"/>
      <c r="AA39" s="54">
        <v>10</v>
      </c>
      <c r="AB39" s="68">
        <v>5</v>
      </c>
      <c r="AC39" s="54"/>
      <c r="AD39" s="60"/>
      <c r="AE39" s="57">
        <v>7</v>
      </c>
    </row>
    <row r="40" spans="1:31" ht="15" customHeight="1" x14ac:dyDescent="0.3">
      <c r="A40" s="85"/>
      <c r="B40" s="88"/>
      <c r="C40" s="91"/>
      <c r="D40" s="91"/>
      <c r="E40" s="14" t="s">
        <v>109</v>
      </c>
      <c r="F40" s="15">
        <v>2122662</v>
      </c>
      <c r="G40" s="94"/>
      <c r="H40" s="94"/>
      <c r="I40" s="94"/>
      <c r="J40" s="97"/>
      <c r="K40" s="97"/>
      <c r="L40" s="97"/>
      <c r="M40" s="61"/>
      <c r="N40" s="61"/>
      <c r="O40" s="100"/>
      <c r="P40" s="39"/>
      <c r="Q40" s="39"/>
      <c r="R40" s="16">
        <v>8</v>
      </c>
      <c r="S40" s="48"/>
      <c r="T40" s="48"/>
      <c r="U40" s="52"/>
      <c r="V40" s="53"/>
      <c r="W40" s="82"/>
      <c r="X40" s="80"/>
      <c r="Y40" s="52"/>
      <c r="Z40" s="53"/>
      <c r="AA40" s="55"/>
      <c r="AB40" s="69"/>
      <c r="AC40" s="55"/>
      <c r="AD40" s="61"/>
      <c r="AE40" s="58"/>
    </row>
    <row r="41" spans="1:31" ht="15" customHeight="1" x14ac:dyDescent="0.3">
      <c r="A41" s="85"/>
      <c r="B41" s="88"/>
      <c r="C41" s="91"/>
      <c r="D41" s="91"/>
      <c r="E41" s="17" t="s">
        <v>110</v>
      </c>
      <c r="F41" s="18">
        <v>2122671</v>
      </c>
      <c r="G41" s="94"/>
      <c r="H41" s="94"/>
      <c r="I41" s="94"/>
      <c r="J41" s="97"/>
      <c r="K41" s="97"/>
      <c r="L41" s="97"/>
      <c r="M41" s="61"/>
      <c r="N41" s="61"/>
      <c r="O41" s="63">
        <f t="shared" ref="O41" si="56">IF(OR(M39=0,N39=0),"",N39-M39)</f>
        <v>4544</v>
      </c>
      <c r="P41" s="39"/>
      <c r="Q41" s="39"/>
      <c r="R41" s="83">
        <f t="shared" ref="R41" si="57">IF(R40="","",R40*50)</f>
        <v>400</v>
      </c>
      <c r="S41" s="48"/>
      <c r="T41" s="48"/>
      <c r="U41" s="71">
        <f t="shared" ref="U41:U51" si="58">U39*20-($W$5-U39)*5</f>
        <v>0</v>
      </c>
      <c r="V41" s="72"/>
      <c r="W41" s="75">
        <f t="shared" ref="W41:W51" si="59">W39*5-X39*5</f>
        <v>0</v>
      </c>
      <c r="X41" s="76"/>
      <c r="Y41" s="71">
        <f t="shared" ref="Y41:Y51" si="60">Y39*20</f>
        <v>0</v>
      </c>
      <c r="Z41" s="72"/>
      <c r="AA41" s="55"/>
      <c r="AB41" s="69"/>
      <c r="AC41" s="55"/>
      <c r="AD41" s="61"/>
      <c r="AE41" s="58"/>
    </row>
    <row r="42" spans="1:31" ht="15" customHeight="1" x14ac:dyDescent="0.3">
      <c r="A42" s="85"/>
      <c r="B42" s="88"/>
      <c r="C42" s="91"/>
      <c r="D42" s="91"/>
      <c r="E42" s="17" t="s">
        <v>111</v>
      </c>
      <c r="F42" s="18"/>
      <c r="G42" s="94"/>
      <c r="H42" s="94"/>
      <c r="I42" s="94"/>
      <c r="J42" s="97"/>
      <c r="K42" s="97"/>
      <c r="L42" s="97"/>
      <c r="M42" s="61"/>
      <c r="N42" s="61"/>
      <c r="O42" s="64"/>
      <c r="P42" s="39"/>
      <c r="Q42" s="39"/>
      <c r="R42" s="61"/>
      <c r="S42" s="48"/>
      <c r="T42" s="48"/>
      <c r="U42" s="71"/>
      <c r="V42" s="72"/>
      <c r="W42" s="75"/>
      <c r="X42" s="76"/>
      <c r="Y42" s="71"/>
      <c r="Z42" s="72"/>
      <c r="AA42" s="55"/>
      <c r="AB42" s="69"/>
      <c r="AC42" s="55"/>
      <c r="AD42" s="61"/>
      <c r="AE42" s="58"/>
    </row>
    <row r="43" spans="1:31" ht="15.75" customHeight="1" thickBot="1" x14ac:dyDescent="0.35">
      <c r="A43" s="86"/>
      <c r="B43" s="89"/>
      <c r="C43" s="92"/>
      <c r="D43" s="92"/>
      <c r="E43" s="20" t="s">
        <v>112</v>
      </c>
      <c r="F43" s="21"/>
      <c r="G43" s="95"/>
      <c r="H43" s="95"/>
      <c r="I43" s="95"/>
      <c r="J43" s="98"/>
      <c r="K43" s="98"/>
      <c r="L43" s="98"/>
      <c r="M43" s="62"/>
      <c r="N43" s="62"/>
      <c r="O43" s="65"/>
      <c r="P43" s="67"/>
      <c r="Q43" s="67"/>
      <c r="R43" s="62"/>
      <c r="S43" s="49"/>
      <c r="T43" s="49"/>
      <c r="U43" s="73"/>
      <c r="V43" s="74"/>
      <c r="W43" s="77"/>
      <c r="X43" s="78"/>
      <c r="Y43" s="73"/>
      <c r="Z43" s="74"/>
      <c r="AA43" s="56"/>
      <c r="AB43" s="70"/>
      <c r="AC43" s="56"/>
      <c r="AD43" s="62"/>
      <c r="AE43" s="59"/>
    </row>
    <row r="44" spans="1:31" ht="15" customHeight="1" x14ac:dyDescent="0.3">
      <c r="A44" s="84">
        <f t="shared" ref="A44" si="61">IF(B44="","",IF(B44="DISQ","DISQ",IF(AE44&gt;1,AE44,RANK(B44,$B$9:$B$68,0))))</f>
        <v>8</v>
      </c>
      <c r="B44" s="87">
        <f>IF(OR(G44="",J44="",AND(E44="",E45="",E46="")),"",IF(OR(O46&gt;$R$5,E46="",AD44="DISQ"),"DISQ",R46+S44+T44+U46+W46+Y46+AA44+AB44+AC44))</f>
        <v>420</v>
      </c>
      <c r="C44" s="90" t="s">
        <v>58</v>
      </c>
      <c r="D44" s="90" t="s">
        <v>113</v>
      </c>
      <c r="E44" s="11" t="s">
        <v>114</v>
      </c>
      <c r="F44" s="12">
        <v>2122664</v>
      </c>
      <c r="G44" s="93">
        <v>20</v>
      </c>
      <c r="H44" s="93">
        <v>50</v>
      </c>
      <c r="I44" s="93">
        <v>0</v>
      </c>
      <c r="J44" s="96">
        <v>21</v>
      </c>
      <c r="K44" s="96">
        <v>58</v>
      </c>
      <c r="L44" s="96">
        <v>56</v>
      </c>
      <c r="M44" s="60">
        <f t="shared" ref="M44" si="62">+(G44*3600)+(H44*60)+I44</f>
        <v>75000</v>
      </c>
      <c r="N44" s="60">
        <f t="shared" ref="N44" si="63">+(J44*3600)+(K44*60)+L44</f>
        <v>79136</v>
      </c>
      <c r="O44" s="99" t="str">
        <f t="shared" si="52"/>
        <v>УСПЕШНО</v>
      </c>
      <c r="P44" s="66">
        <f t="shared" ref="P44" si="64">IF(AND(O44="УСПЕШНО",R44="УСПЕШНО"),O46,"")</f>
        <v>4136</v>
      </c>
      <c r="Q44" s="66">
        <f t="shared" ref="Q44" si="65">IF(E44="", "", ROUNDUP(P44/60, 0))</f>
        <v>69</v>
      </c>
      <c r="R44" s="13" t="s">
        <v>1</v>
      </c>
      <c r="S44" s="47">
        <v>20</v>
      </c>
      <c r="T44" s="47">
        <f t="shared" ref="T44" si="66">IF(P44&lt;$P$5,0,ROUNDUP((P44-$P$5)/-60,0))</f>
        <v>0</v>
      </c>
      <c r="U44" s="50"/>
      <c r="V44" s="51"/>
      <c r="W44" s="81"/>
      <c r="X44" s="79"/>
      <c r="Y44" s="50"/>
      <c r="Z44" s="51"/>
      <c r="AA44" s="54">
        <v>10</v>
      </c>
      <c r="AB44" s="68">
        <v>5</v>
      </c>
      <c r="AC44" s="54">
        <v>-15</v>
      </c>
      <c r="AD44" s="60"/>
      <c r="AE44" s="57"/>
    </row>
    <row r="45" spans="1:31" ht="15" customHeight="1" x14ac:dyDescent="0.3">
      <c r="A45" s="85"/>
      <c r="B45" s="88"/>
      <c r="C45" s="91"/>
      <c r="D45" s="91"/>
      <c r="E45" s="14" t="s">
        <v>115</v>
      </c>
      <c r="F45" s="15">
        <v>2122672</v>
      </c>
      <c r="G45" s="94"/>
      <c r="H45" s="94"/>
      <c r="I45" s="94"/>
      <c r="J45" s="97"/>
      <c r="K45" s="97"/>
      <c r="L45" s="97"/>
      <c r="M45" s="61"/>
      <c r="N45" s="61"/>
      <c r="O45" s="100"/>
      <c r="P45" s="39"/>
      <c r="Q45" s="39"/>
      <c r="R45" s="16">
        <v>8</v>
      </c>
      <c r="S45" s="48"/>
      <c r="T45" s="48"/>
      <c r="U45" s="52"/>
      <c r="V45" s="53"/>
      <c r="W45" s="82"/>
      <c r="X45" s="80"/>
      <c r="Y45" s="52"/>
      <c r="Z45" s="53"/>
      <c r="AA45" s="55"/>
      <c r="AB45" s="69"/>
      <c r="AC45" s="55"/>
      <c r="AD45" s="61"/>
      <c r="AE45" s="58"/>
    </row>
    <row r="46" spans="1:31" ht="15" customHeight="1" x14ac:dyDescent="0.3">
      <c r="A46" s="85"/>
      <c r="B46" s="88"/>
      <c r="C46" s="91"/>
      <c r="D46" s="91"/>
      <c r="E46" s="17" t="s">
        <v>116</v>
      </c>
      <c r="F46" s="18">
        <v>2122680</v>
      </c>
      <c r="G46" s="94"/>
      <c r="H46" s="94"/>
      <c r="I46" s="94"/>
      <c r="J46" s="97"/>
      <c r="K46" s="97"/>
      <c r="L46" s="97"/>
      <c r="M46" s="61"/>
      <c r="N46" s="61"/>
      <c r="O46" s="63">
        <f t="shared" ref="O46" si="67">IF(OR(M44=0,N44=0),"",N44-M44)</f>
        <v>4136</v>
      </c>
      <c r="P46" s="39"/>
      <c r="Q46" s="39"/>
      <c r="R46" s="83">
        <f t="shared" ref="R46" si="68">IF(R45="","",R45*50)</f>
        <v>400</v>
      </c>
      <c r="S46" s="48"/>
      <c r="T46" s="48"/>
      <c r="U46" s="71">
        <f t="shared" si="58"/>
        <v>0</v>
      </c>
      <c r="V46" s="72"/>
      <c r="W46" s="75">
        <f t="shared" si="59"/>
        <v>0</v>
      </c>
      <c r="X46" s="76"/>
      <c r="Y46" s="71">
        <f t="shared" si="60"/>
        <v>0</v>
      </c>
      <c r="Z46" s="72"/>
      <c r="AA46" s="55"/>
      <c r="AB46" s="69"/>
      <c r="AC46" s="55"/>
      <c r="AD46" s="61"/>
      <c r="AE46" s="58"/>
    </row>
    <row r="47" spans="1:31" ht="15" customHeight="1" x14ac:dyDescent="0.3">
      <c r="A47" s="85"/>
      <c r="B47" s="88"/>
      <c r="C47" s="91"/>
      <c r="D47" s="91"/>
      <c r="E47" s="17" t="s">
        <v>117</v>
      </c>
      <c r="F47" s="18"/>
      <c r="G47" s="94"/>
      <c r="H47" s="94"/>
      <c r="I47" s="94"/>
      <c r="J47" s="97"/>
      <c r="K47" s="97"/>
      <c r="L47" s="97"/>
      <c r="M47" s="61"/>
      <c r="N47" s="61"/>
      <c r="O47" s="64"/>
      <c r="P47" s="39"/>
      <c r="Q47" s="39"/>
      <c r="R47" s="61"/>
      <c r="S47" s="48"/>
      <c r="T47" s="48"/>
      <c r="U47" s="71"/>
      <c r="V47" s="72"/>
      <c r="W47" s="75"/>
      <c r="X47" s="76"/>
      <c r="Y47" s="71"/>
      <c r="Z47" s="72"/>
      <c r="AA47" s="55"/>
      <c r="AB47" s="69"/>
      <c r="AC47" s="55"/>
      <c r="AD47" s="61"/>
      <c r="AE47" s="58"/>
    </row>
    <row r="48" spans="1:31" ht="15.75" customHeight="1" thickBot="1" x14ac:dyDescent="0.35">
      <c r="A48" s="86"/>
      <c r="B48" s="89"/>
      <c r="C48" s="92"/>
      <c r="D48" s="92"/>
      <c r="E48" s="20" t="s">
        <v>118</v>
      </c>
      <c r="F48" s="21"/>
      <c r="G48" s="95"/>
      <c r="H48" s="95"/>
      <c r="I48" s="95"/>
      <c r="J48" s="98"/>
      <c r="K48" s="98"/>
      <c r="L48" s="98"/>
      <c r="M48" s="62"/>
      <c r="N48" s="62"/>
      <c r="O48" s="65"/>
      <c r="P48" s="67"/>
      <c r="Q48" s="67"/>
      <c r="R48" s="62"/>
      <c r="S48" s="49"/>
      <c r="T48" s="49"/>
      <c r="U48" s="73"/>
      <c r="V48" s="74"/>
      <c r="W48" s="77"/>
      <c r="X48" s="78"/>
      <c r="Y48" s="73"/>
      <c r="Z48" s="74"/>
      <c r="AA48" s="56"/>
      <c r="AB48" s="70"/>
      <c r="AC48" s="56"/>
      <c r="AD48" s="62"/>
      <c r="AE48" s="59"/>
    </row>
    <row r="49" spans="1:31" ht="15" customHeight="1" x14ac:dyDescent="0.3">
      <c r="A49" s="84">
        <f t="shared" ref="A49" si="69">IF(B49="","",IF(B49="DISQ","DISQ",IF(AE49&gt;1,AE49,RANK(B49,$B$9:$B$68,0))))</f>
        <v>3</v>
      </c>
      <c r="B49" s="87">
        <f>IF(OR(G49="",J49="",AND(E49="",E50="",E51="")),"",IF(OR(O51&gt;$R$5,E51="",AD49="DISQ"),"DISQ",R51+S49+T49+U51+W51+Y51+AA49+AB49+AC49))</f>
        <v>480</v>
      </c>
      <c r="C49" s="90" t="s">
        <v>58</v>
      </c>
      <c r="D49" s="90" t="s">
        <v>119</v>
      </c>
      <c r="E49" s="11" t="s">
        <v>120</v>
      </c>
      <c r="F49" s="12">
        <v>2122666</v>
      </c>
      <c r="G49" s="93">
        <v>21</v>
      </c>
      <c r="H49" s="93">
        <v>10</v>
      </c>
      <c r="I49" s="93">
        <v>0</v>
      </c>
      <c r="J49" s="96">
        <v>22</v>
      </c>
      <c r="K49" s="96">
        <v>13</v>
      </c>
      <c r="L49" s="96">
        <v>45</v>
      </c>
      <c r="M49" s="60">
        <f t="shared" ref="M49" si="70">+(G49*3600)+(H49*60)+I49</f>
        <v>76200</v>
      </c>
      <c r="N49" s="60">
        <f t="shared" ref="N49" si="71">+(J49*3600)+(K49*60)+L49</f>
        <v>80025</v>
      </c>
      <c r="O49" s="99" t="str">
        <f t="shared" si="52"/>
        <v>УСПЕШНО</v>
      </c>
      <c r="P49" s="66">
        <f t="shared" ref="P49" si="72">IF(AND(O49="УСПЕШНО",R49="УСПЕШНО"),O51,"")</f>
        <v>3825</v>
      </c>
      <c r="Q49" s="66">
        <f t="shared" ref="Q49" si="73">IF(E49="", "", ROUNDUP(P49/60, 0))</f>
        <v>64</v>
      </c>
      <c r="R49" s="13" t="s">
        <v>1</v>
      </c>
      <c r="S49" s="47">
        <v>80</v>
      </c>
      <c r="T49" s="47">
        <f t="shared" ref="T49" si="74">IF(P49&lt;$P$5,0,ROUNDUP((P49-$P$5)/-60,0))</f>
        <v>0</v>
      </c>
      <c r="U49" s="50"/>
      <c r="V49" s="51"/>
      <c r="W49" s="81"/>
      <c r="X49" s="79"/>
      <c r="Y49" s="50"/>
      <c r="Z49" s="51"/>
      <c r="AA49" s="54"/>
      <c r="AB49" s="68"/>
      <c r="AC49" s="54"/>
      <c r="AD49" s="60"/>
      <c r="AE49" s="57"/>
    </row>
    <row r="50" spans="1:31" ht="15" customHeight="1" x14ac:dyDescent="0.3">
      <c r="A50" s="85"/>
      <c r="B50" s="88"/>
      <c r="C50" s="91"/>
      <c r="D50" s="91"/>
      <c r="E50" s="14" t="s">
        <v>121</v>
      </c>
      <c r="F50" s="15">
        <v>2122673</v>
      </c>
      <c r="G50" s="94"/>
      <c r="H50" s="94"/>
      <c r="I50" s="94"/>
      <c r="J50" s="97"/>
      <c r="K50" s="97"/>
      <c r="L50" s="97"/>
      <c r="M50" s="61"/>
      <c r="N50" s="61"/>
      <c r="O50" s="100"/>
      <c r="P50" s="39"/>
      <c r="Q50" s="39"/>
      <c r="R50" s="16">
        <v>8</v>
      </c>
      <c r="S50" s="48"/>
      <c r="T50" s="48"/>
      <c r="U50" s="52"/>
      <c r="V50" s="53"/>
      <c r="W50" s="82"/>
      <c r="X50" s="80"/>
      <c r="Y50" s="52"/>
      <c r="Z50" s="53"/>
      <c r="AA50" s="55"/>
      <c r="AB50" s="69"/>
      <c r="AC50" s="55"/>
      <c r="AD50" s="61"/>
      <c r="AE50" s="58"/>
    </row>
    <row r="51" spans="1:31" ht="15" customHeight="1" x14ac:dyDescent="0.3">
      <c r="A51" s="85"/>
      <c r="B51" s="88"/>
      <c r="C51" s="91"/>
      <c r="D51" s="91"/>
      <c r="E51" s="17" t="s">
        <v>122</v>
      </c>
      <c r="F51" s="18">
        <v>2122661</v>
      </c>
      <c r="G51" s="94"/>
      <c r="H51" s="94"/>
      <c r="I51" s="94"/>
      <c r="J51" s="97"/>
      <c r="K51" s="97"/>
      <c r="L51" s="97"/>
      <c r="M51" s="61"/>
      <c r="N51" s="61"/>
      <c r="O51" s="63">
        <f t="shared" ref="O51" si="75">IF(OR(M49=0,N49=0),"",N49-M49)</f>
        <v>3825</v>
      </c>
      <c r="P51" s="39"/>
      <c r="Q51" s="39"/>
      <c r="R51" s="83">
        <f t="shared" ref="R51" si="76">IF(R50="","",R50*50)</f>
        <v>400</v>
      </c>
      <c r="S51" s="48"/>
      <c r="T51" s="48"/>
      <c r="U51" s="71">
        <f t="shared" si="58"/>
        <v>0</v>
      </c>
      <c r="V51" s="72"/>
      <c r="W51" s="75">
        <f t="shared" si="59"/>
        <v>0</v>
      </c>
      <c r="X51" s="76"/>
      <c r="Y51" s="71">
        <f t="shared" si="60"/>
        <v>0</v>
      </c>
      <c r="Z51" s="72"/>
      <c r="AA51" s="55"/>
      <c r="AB51" s="69"/>
      <c r="AC51" s="55"/>
      <c r="AD51" s="61"/>
      <c r="AE51" s="58"/>
    </row>
    <row r="52" spans="1:31" ht="15" customHeight="1" x14ac:dyDescent="0.3">
      <c r="A52" s="85"/>
      <c r="B52" s="88"/>
      <c r="C52" s="91"/>
      <c r="D52" s="91"/>
      <c r="E52" s="17"/>
      <c r="F52" s="18"/>
      <c r="G52" s="94"/>
      <c r="H52" s="94"/>
      <c r="I52" s="94"/>
      <c r="J52" s="97"/>
      <c r="K52" s="97"/>
      <c r="L52" s="97"/>
      <c r="M52" s="61"/>
      <c r="N52" s="61"/>
      <c r="O52" s="64"/>
      <c r="P52" s="39"/>
      <c r="Q52" s="39"/>
      <c r="R52" s="61"/>
      <c r="S52" s="48"/>
      <c r="T52" s="48"/>
      <c r="U52" s="71"/>
      <c r="V52" s="72"/>
      <c r="W52" s="75"/>
      <c r="X52" s="76"/>
      <c r="Y52" s="71"/>
      <c r="Z52" s="72"/>
      <c r="AA52" s="55"/>
      <c r="AB52" s="69"/>
      <c r="AC52" s="55"/>
      <c r="AD52" s="61"/>
      <c r="AE52" s="58"/>
    </row>
    <row r="53" spans="1:31" ht="15.75" customHeight="1" thickBot="1" x14ac:dyDescent="0.35">
      <c r="A53" s="86"/>
      <c r="B53" s="89"/>
      <c r="C53" s="92"/>
      <c r="D53" s="92"/>
      <c r="E53" s="20"/>
      <c r="F53" s="21"/>
      <c r="G53" s="95"/>
      <c r="H53" s="95"/>
      <c r="I53" s="95"/>
      <c r="J53" s="98"/>
      <c r="K53" s="98"/>
      <c r="L53" s="98"/>
      <c r="M53" s="62"/>
      <c r="N53" s="62"/>
      <c r="O53" s="65"/>
      <c r="P53" s="67"/>
      <c r="Q53" s="67"/>
      <c r="R53" s="62"/>
      <c r="S53" s="49"/>
      <c r="T53" s="49"/>
      <c r="U53" s="73"/>
      <c r="V53" s="74"/>
      <c r="W53" s="77"/>
      <c r="X53" s="78"/>
      <c r="Y53" s="73"/>
      <c r="Z53" s="74"/>
      <c r="AA53" s="56"/>
      <c r="AB53" s="70"/>
      <c r="AC53" s="56"/>
      <c r="AD53" s="62"/>
      <c r="AE53" s="59"/>
    </row>
    <row r="54" spans="1:31" ht="14.4" customHeight="1" x14ac:dyDescent="0.3">
      <c r="A54" s="84">
        <f t="shared" ref="A54" si="77">IF(B54="","",IF(B54="DISQ","DISQ",IF(AE54&gt;1,AE54,RANK(B54,$B$9:$B$68,0))))</f>
        <v>4</v>
      </c>
      <c r="B54" s="87">
        <f>IF(OR(G54="",J54="",AND(E54="",E55="",E56="")),"",IF(OR(O56&gt;$R$5,E56="",AD54="DISQ"),"DISQ",R56+S54+T54+U56+W56+Y56+AA54+AB54+AC54))</f>
        <v>465</v>
      </c>
      <c r="C54" s="90" t="s">
        <v>58</v>
      </c>
      <c r="D54" s="90" t="s">
        <v>123</v>
      </c>
      <c r="E54" s="11" t="s">
        <v>124</v>
      </c>
      <c r="F54" s="12">
        <v>4648530</v>
      </c>
      <c r="G54" s="93">
        <v>21</v>
      </c>
      <c r="H54" s="93">
        <v>30</v>
      </c>
      <c r="I54" s="93">
        <v>0</v>
      </c>
      <c r="J54" s="96">
        <v>22</v>
      </c>
      <c r="K54" s="96">
        <v>37</v>
      </c>
      <c r="L54" s="96">
        <v>40</v>
      </c>
      <c r="M54" s="60">
        <f t="shared" ref="M54" si="78">+(G54*3600)+(H54*60)+I54</f>
        <v>77400</v>
      </c>
      <c r="N54" s="60">
        <f t="shared" ref="N54" si="79">+(J54*3600)+(K54*60)+L54</f>
        <v>81460</v>
      </c>
      <c r="O54" s="99" t="str">
        <f t="shared" ref="O54:O64" si="80">IF(O56="","",IF(O56&lt;=$R$5,"УСПЕШНО","Прекорачење времена"))</f>
        <v>УСПЕШНО</v>
      </c>
      <c r="P54" s="66">
        <f t="shared" ref="P54" si="81">IF(AND(O54="УСПЕШНО",R54="УСПЕШНО"),O56,"")</f>
        <v>4060</v>
      </c>
      <c r="Q54" s="66">
        <f t="shared" ref="Q54" si="82">IF(E54="", "", ROUNDUP(P54/60, 0))</f>
        <v>68</v>
      </c>
      <c r="R54" s="13" t="s">
        <v>1</v>
      </c>
      <c r="S54" s="47">
        <v>40</v>
      </c>
      <c r="T54" s="47">
        <f t="shared" ref="T54" si="83">IF(P54&lt;$P$5,0,ROUNDUP((P54-$P$5)/-60,0))</f>
        <v>0</v>
      </c>
      <c r="U54" s="50"/>
      <c r="V54" s="51"/>
      <c r="W54" s="81"/>
      <c r="X54" s="79"/>
      <c r="Y54" s="50"/>
      <c r="Z54" s="51"/>
      <c r="AA54" s="54">
        <v>10</v>
      </c>
      <c r="AB54" s="68">
        <v>15</v>
      </c>
      <c r="AC54" s="54"/>
      <c r="AD54" s="60"/>
      <c r="AE54" s="57"/>
    </row>
    <row r="55" spans="1:31" ht="14.4" customHeight="1" x14ac:dyDescent="0.3">
      <c r="A55" s="85"/>
      <c r="B55" s="88"/>
      <c r="C55" s="91"/>
      <c r="D55" s="91"/>
      <c r="E55" s="14" t="s">
        <v>125</v>
      </c>
      <c r="F55" s="15">
        <v>4648504</v>
      </c>
      <c r="G55" s="94"/>
      <c r="H55" s="94"/>
      <c r="I55" s="94"/>
      <c r="J55" s="97"/>
      <c r="K55" s="97"/>
      <c r="L55" s="97"/>
      <c r="M55" s="61"/>
      <c r="N55" s="61"/>
      <c r="O55" s="100"/>
      <c r="P55" s="39"/>
      <c r="Q55" s="39"/>
      <c r="R55" s="16">
        <v>8</v>
      </c>
      <c r="S55" s="48"/>
      <c r="T55" s="48"/>
      <c r="U55" s="52"/>
      <c r="V55" s="53"/>
      <c r="W55" s="82"/>
      <c r="X55" s="80"/>
      <c r="Y55" s="52"/>
      <c r="Z55" s="53"/>
      <c r="AA55" s="55"/>
      <c r="AB55" s="69"/>
      <c r="AC55" s="55"/>
      <c r="AD55" s="61"/>
      <c r="AE55" s="58"/>
    </row>
    <row r="56" spans="1:31" ht="14.4" customHeight="1" x14ac:dyDescent="0.3">
      <c r="A56" s="85"/>
      <c r="B56" s="88"/>
      <c r="C56" s="91"/>
      <c r="D56" s="91"/>
      <c r="E56" s="17" t="s">
        <v>126</v>
      </c>
      <c r="F56" s="18">
        <v>4648521</v>
      </c>
      <c r="G56" s="94"/>
      <c r="H56" s="94"/>
      <c r="I56" s="94"/>
      <c r="J56" s="97"/>
      <c r="K56" s="97"/>
      <c r="L56" s="97"/>
      <c r="M56" s="61"/>
      <c r="N56" s="61"/>
      <c r="O56" s="63">
        <f t="shared" ref="O56" si="84">IF(OR(M54=0,N54=0),"",N54-M54)</f>
        <v>4060</v>
      </c>
      <c r="P56" s="39"/>
      <c r="Q56" s="39"/>
      <c r="R56" s="83">
        <f>IF(R55="","",R55*50)</f>
        <v>400</v>
      </c>
      <c r="S56" s="48"/>
      <c r="T56" s="48"/>
      <c r="U56" s="71">
        <f t="shared" ref="U56:U66" si="85">U54*20-($W$5-U54)*5</f>
        <v>0</v>
      </c>
      <c r="V56" s="72"/>
      <c r="W56" s="75">
        <f t="shared" ref="W56" si="86">W54*5-X54*5</f>
        <v>0</v>
      </c>
      <c r="X56" s="76"/>
      <c r="Y56" s="71">
        <f t="shared" ref="Y56:Y66" si="87">Y54*20</f>
        <v>0</v>
      </c>
      <c r="Z56" s="72"/>
      <c r="AA56" s="55"/>
      <c r="AB56" s="69"/>
      <c r="AC56" s="55"/>
      <c r="AD56" s="61"/>
      <c r="AE56" s="58"/>
    </row>
    <row r="57" spans="1:31" ht="14.4" customHeight="1" x14ac:dyDescent="0.3">
      <c r="A57" s="85"/>
      <c r="B57" s="88"/>
      <c r="C57" s="91"/>
      <c r="D57" s="91"/>
      <c r="E57" s="17" t="s">
        <v>127</v>
      </c>
      <c r="F57" s="18"/>
      <c r="G57" s="94"/>
      <c r="H57" s="94"/>
      <c r="I57" s="94"/>
      <c r="J57" s="97"/>
      <c r="K57" s="97"/>
      <c r="L57" s="97"/>
      <c r="M57" s="61"/>
      <c r="N57" s="61"/>
      <c r="O57" s="64"/>
      <c r="P57" s="39"/>
      <c r="Q57" s="39"/>
      <c r="R57" s="61"/>
      <c r="S57" s="48"/>
      <c r="T57" s="48"/>
      <c r="U57" s="71"/>
      <c r="V57" s="72"/>
      <c r="W57" s="75"/>
      <c r="X57" s="76"/>
      <c r="Y57" s="71"/>
      <c r="Z57" s="72"/>
      <c r="AA57" s="55"/>
      <c r="AB57" s="69"/>
      <c r="AC57" s="55"/>
      <c r="AD57" s="61"/>
      <c r="AE57" s="58"/>
    </row>
    <row r="58" spans="1:31" ht="15" customHeight="1" thickBot="1" x14ac:dyDescent="0.35">
      <c r="A58" s="86"/>
      <c r="B58" s="89"/>
      <c r="C58" s="92"/>
      <c r="D58" s="92"/>
      <c r="E58" s="20" t="s">
        <v>128</v>
      </c>
      <c r="F58" s="21"/>
      <c r="G58" s="95"/>
      <c r="H58" s="95"/>
      <c r="I58" s="95"/>
      <c r="J58" s="98"/>
      <c r="K58" s="98"/>
      <c r="L58" s="98"/>
      <c r="M58" s="62"/>
      <c r="N58" s="62"/>
      <c r="O58" s="65"/>
      <c r="P58" s="67"/>
      <c r="Q58" s="67"/>
      <c r="R58" s="62"/>
      <c r="S58" s="49"/>
      <c r="T58" s="49"/>
      <c r="U58" s="73"/>
      <c r="V58" s="74"/>
      <c r="W58" s="77"/>
      <c r="X58" s="78"/>
      <c r="Y58" s="73"/>
      <c r="Z58" s="74"/>
      <c r="AA58" s="56"/>
      <c r="AB58" s="70"/>
      <c r="AC58" s="56"/>
      <c r="AD58" s="62"/>
      <c r="AE58" s="59"/>
    </row>
    <row r="59" spans="1:31" ht="14.4" customHeight="1" x14ac:dyDescent="0.3">
      <c r="A59" s="84">
        <f t="shared" ref="A59" si="88">IF(B59="","",IF(B59="DISQ","DISQ",IF(AE59&gt;1,AE59,RANK(B59,$B$9:$B$68,0))))</f>
        <v>11</v>
      </c>
      <c r="B59" s="87">
        <f>IF(OR(G59="",J59="",AND(E59="",E60="",E61="")),"",IF(OR(O61&gt;$R$5,E61="",AD59="DISQ"),"DISQ",R61+S59+T59+U61+W61+Y61+AA59+AB59+AC59))</f>
        <v>405</v>
      </c>
      <c r="C59" s="90" t="s">
        <v>129</v>
      </c>
      <c r="D59" s="90" t="s">
        <v>130</v>
      </c>
      <c r="E59" s="11" t="s">
        <v>132</v>
      </c>
      <c r="F59" s="12">
        <v>338514</v>
      </c>
      <c r="G59" s="93">
        <v>20</v>
      </c>
      <c r="H59" s="93">
        <v>55</v>
      </c>
      <c r="I59" s="93">
        <v>1</v>
      </c>
      <c r="J59" s="96">
        <v>22</v>
      </c>
      <c r="K59" s="96">
        <v>11</v>
      </c>
      <c r="L59" s="96">
        <v>40</v>
      </c>
      <c r="M59" s="60">
        <f t="shared" ref="M59" si="89">+(G59*3600)+(H59*60)+I59</f>
        <v>75301</v>
      </c>
      <c r="N59" s="60">
        <f t="shared" ref="N59" si="90">+(J59*3600)+(K59*60)+L59</f>
        <v>79900</v>
      </c>
      <c r="O59" s="99" t="str">
        <f t="shared" si="80"/>
        <v>УСПЕШНО</v>
      </c>
      <c r="P59" s="66">
        <f t="shared" ref="P59" si="91">IF(AND(O59="УСПЕШНО",R59="УСПЕШНО"),O61,"")</f>
        <v>4599</v>
      </c>
      <c r="Q59" s="66">
        <f t="shared" ref="Q59" si="92">IF(E59="", "", ROUNDUP(P59/60, 0))</f>
        <v>77</v>
      </c>
      <c r="R59" s="13" t="s">
        <v>1</v>
      </c>
      <c r="S59" s="47">
        <v>10</v>
      </c>
      <c r="T59" s="47">
        <f t="shared" ref="T59" si="93">IF(P59&lt;$P$5,0,ROUNDUP((P59-$P$5)/-60,0))</f>
        <v>0</v>
      </c>
      <c r="U59" s="50"/>
      <c r="V59" s="51"/>
      <c r="W59" s="81"/>
      <c r="X59" s="79"/>
      <c r="Y59" s="50"/>
      <c r="Z59" s="51"/>
      <c r="AA59" s="54">
        <v>5</v>
      </c>
      <c r="AB59" s="68"/>
      <c r="AC59" s="54">
        <v>-10</v>
      </c>
      <c r="AD59" s="60"/>
      <c r="AE59" s="57"/>
    </row>
    <row r="60" spans="1:31" ht="14.4" customHeight="1" x14ac:dyDescent="0.3">
      <c r="A60" s="85"/>
      <c r="B60" s="88"/>
      <c r="C60" s="91"/>
      <c r="D60" s="91"/>
      <c r="E60" s="14" t="s">
        <v>133</v>
      </c>
      <c r="F60" s="15">
        <v>338515</v>
      </c>
      <c r="G60" s="94"/>
      <c r="H60" s="94"/>
      <c r="I60" s="94"/>
      <c r="J60" s="97"/>
      <c r="K60" s="97"/>
      <c r="L60" s="97"/>
      <c r="M60" s="61"/>
      <c r="N60" s="61"/>
      <c r="O60" s="100"/>
      <c r="P60" s="39"/>
      <c r="Q60" s="39"/>
      <c r="R60" s="16">
        <v>8</v>
      </c>
      <c r="S60" s="48"/>
      <c r="T60" s="48"/>
      <c r="U60" s="52"/>
      <c r="V60" s="53"/>
      <c r="W60" s="82"/>
      <c r="X60" s="80"/>
      <c r="Y60" s="52"/>
      <c r="Z60" s="53"/>
      <c r="AA60" s="55"/>
      <c r="AB60" s="69"/>
      <c r="AC60" s="55"/>
      <c r="AD60" s="61"/>
      <c r="AE60" s="58"/>
    </row>
    <row r="61" spans="1:31" ht="14.4" customHeight="1" x14ac:dyDescent="0.3">
      <c r="A61" s="85"/>
      <c r="B61" s="88"/>
      <c r="C61" s="91"/>
      <c r="D61" s="91"/>
      <c r="E61" s="17" t="s">
        <v>134</v>
      </c>
      <c r="F61" s="18">
        <v>338516</v>
      </c>
      <c r="G61" s="94"/>
      <c r="H61" s="94"/>
      <c r="I61" s="94"/>
      <c r="J61" s="97"/>
      <c r="K61" s="97"/>
      <c r="L61" s="97"/>
      <c r="M61" s="61"/>
      <c r="N61" s="61"/>
      <c r="O61" s="63">
        <f t="shared" ref="O61" si="94">IF(OR(M59=0,N59=0),"",N59-M59)</f>
        <v>4599</v>
      </c>
      <c r="P61" s="39"/>
      <c r="Q61" s="39"/>
      <c r="R61" s="83">
        <f t="shared" ref="R61:R66" si="95">IF(R60="","",R60*50)</f>
        <v>400</v>
      </c>
      <c r="S61" s="48"/>
      <c r="T61" s="48"/>
      <c r="U61" s="71">
        <f t="shared" si="85"/>
        <v>0</v>
      </c>
      <c r="V61" s="72"/>
      <c r="W61" s="75">
        <f t="shared" ref="W61" si="96">W59*5-X59*5</f>
        <v>0</v>
      </c>
      <c r="X61" s="76"/>
      <c r="Y61" s="71">
        <f t="shared" si="87"/>
        <v>0</v>
      </c>
      <c r="Z61" s="72"/>
      <c r="AA61" s="55"/>
      <c r="AB61" s="69"/>
      <c r="AC61" s="55"/>
      <c r="AD61" s="61"/>
      <c r="AE61" s="58"/>
    </row>
    <row r="62" spans="1:31" ht="14.4" customHeight="1" x14ac:dyDescent="0.3">
      <c r="A62" s="85"/>
      <c r="B62" s="88"/>
      <c r="C62" s="91"/>
      <c r="D62" s="91"/>
      <c r="E62" s="17" t="s">
        <v>135</v>
      </c>
      <c r="F62" s="18"/>
      <c r="G62" s="94"/>
      <c r="H62" s="94"/>
      <c r="I62" s="94"/>
      <c r="J62" s="97"/>
      <c r="K62" s="97"/>
      <c r="L62" s="97"/>
      <c r="M62" s="61"/>
      <c r="N62" s="61"/>
      <c r="O62" s="64"/>
      <c r="P62" s="39"/>
      <c r="Q62" s="39"/>
      <c r="R62" s="61"/>
      <c r="S62" s="48"/>
      <c r="T62" s="48"/>
      <c r="U62" s="71"/>
      <c r="V62" s="72"/>
      <c r="W62" s="75"/>
      <c r="X62" s="76"/>
      <c r="Y62" s="71"/>
      <c r="Z62" s="72"/>
      <c r="AA62" s="55"/>
      <c r="AB62" s="69"/>
      <c r="AC62" s="55"/>
      <c r="AD62" s="61"/>
      <c r="AE62" s="58"/>
    </row>
    <row r="63" spans="1:31" ht="15" customHeight="1" thickBot="1" x14ac:dyDescent="0.35">
      <c r="A63" s="86"/>
      <c r="B63" s="89"/>
      <c r="C63" s="92"/>
      <c r="D63" s="92"/>
      <c r="E63" s="20"/>
      <c r="F63" s="21"/>
      <c r="G63" s="95"/>
      <c r="H63" s="95"/>
      <c r="I63" s="95"/>
      <c r="J63" s="98"/>
      <c r="K63" s="98"/>
      <c r="L63" s="98"/>
      <c r="M63" s="62"/>
      <c r="N63" s="62"/>
      <c r="O63" s="65"/>
      <c r="P63" s="67"/>
      <c r="Q63" s="67"/>
      <c r="R63" s="62"/>
      <c r="S63" s="49"/>
      <c r="T63" s="49"/>
      <c r="U63" s="73"/>
      <c r="V63" s="74"/>
      <c r="W63" s="77"/>
      <c r="X63" s="78"/>
      <c r="Y63" s="73"/>
      <c r="Z63" s="74"/>
      <c r="AA63" s="56"/>
      <c r="AB63" s="70"/>
      <c r="AC63" s="56"/>
      <c r="AD63" s="62"/>
      <c r="AE63" s="59"/>
    </row>
    <row r="64" spans="1:31" ht="14.4" customHeight="1" x14ac:dyDescent="0.3">
      <c r="A64" s="84">
        <f t="shared" ref="A64" si="97">IF(B64="","",IF(B64="DISQ","DISQ",IF(AE64&gt;1,AE64,RANK(B64,$B$9:$B$68,0))))</f>
        <v>5</v>
      </c>
      <c r="B64" s="87">
        <f>IF(OR(G64="",J64="",AND(E64="",E65="",E66="")),"",IF(OR(O66&gt;$R$5,E66="",AD64="DISQ"),"DISQ",R66+S64+T64+U66+W66+Y66+AA64+AB64+AC64))</f>
        <v>440</v>
      </c>
      <c r="C64" s="90" t="s">
        <v>129</v>
      </c>
      <c r="D64" s="90" t="s">
        <v>131</v>
      </c>
      <c r="E64" s="11" t="s">
        <v>136</v>
      </c>
      <c r="F64" s="12">
        <v>338507</v>
      </c>
      <c r="G64" s="93">
        <v>20</v>
      </c>
      <c r="H64" s="93">
        <v>45</v>
      </c>
      <c r="I64" s="93">
        <v>0</v>
      </c>
      <c r="J64" s="96">
        <v>22</v>
      </c>
      <c r="K64" s="96">
        <v>24</v>
      </c>
      <c r="L64" s="96">
        <v>14</v>
      </c>
      <c r="M64" s="60">
        <f t="shared" ref="M64" si="98">+(G64*3600)+(H64*60)+I64</f>
        <v>74700</v>
      </c>
      <c r="N64" s="60">
        <f t="shared" ref="N64" si="99">+(J64*3600)+(K64*60)+L64</f>
        <v>80654</v>
      </c>
      <c r="O64" s="99" t="str">
        <f t="shared" si="80"/>
        <v>УСПЕШНО</v>
      </c>
      <c r="P64" s="66">
        <f t="shared" ref="P64" si="100">IF(AND(O64="УСПЕШНО",R64="УСПЕШНО"),O66,"")</f>
        <v>5954</v>
      </c>
      <c r="Q64" s="66">
        <f t="shared" ref="Q64" si="101">IF(E64="", "", ROUNDUP(P64/60, 0))</f>
        <v>100</v>
      </c>
      <c r="R64" s="13" t="s">
        <v>1</v>
      </c>
      <c r="S64" s="47">
        <v>10</v>
      </c>
      <c r="T64" s="47">
        <f t="shared" ref="T64" si="102">IF(P64&lt;$P$5,0,ROUNDUP((P64-$P$5)/-60,0))</f>
        <v>0</v>
      </c>
      <c r="U64" s="50"/>
      <c r="V64" s="51"/>
      <c r="W64" s="81"/>
      <c r="X64" s="79"/>
      <c r="Y64" s="50"/>
      <c r="Z64" s="51"/>
      <c r="AA64" s="54">
        <v>10</v>
      </c>
      <c r="AB64" s="68">
        <v>20</v>
      </c>
      <c r="AC64" s="54"/>
      <c r="AD64" s="60"/>
      <c r="AE64" s="57"/>
    </row>
    <row r="65" spans="1:31" ht="14.4" customHeight="1" x14ac:dyDescent="0.3">
      <c r="A65" s="85"/>
      <c r="B65" s="88"/>
      <c r="C65" s="91"/>
      <c r="D65" s="91"/>
      <c r="E65" s="14" t="s">
        <v>137</v>
      </c>
      <c r="F65" s="15">
        <v>338509</v>
      </c>
      <c r="G65" s="94"/>
      <c r="H65" s="94"/>
      <c r="I65" s="94"/>
      <c r="J65" s="97"/>
      <c r="K65" s="97"/>
      <c r="L65" s="97"/>
      <c r="M65" s="61"/>
      <c r="N65" s="61"/>
      <c r="O65" s="100"/>
      <c r="P65" s="39"/>
      <c r="Q65" s="39"/>
      <c r="R65" s="16">
        <v>8</v>
      </c>
      <c r="S65" s="48"/>
      <c r="T65" s="48"/>
      <c r="U65" s="52"/>
      <c r="V65" s="53"/>
      <c r="W65" s="82"/>
      <c r="X65" s="80"/>
      <c r="Y65" s="52"/>
      <c r="Z65" s="53"/>
      <c r="AA65" s="55"/>
      <c r="AB65" s="69"/>
      <c r="AC65" s="55"/>
      <c r="AD65" s="61"/>
      <c r="AE65" s="58"/>
    </row>
    <row r="66" spans="1:31" ht="14.4" customHeight="1" x14ac:dyDescent="0.3">
      <c r="A66" s="85"/>
      <c r="B66" s="88"/>
      <c r="C66" s="91"/>
      <c r="D66" s="91"/>
      <c r="E66" s="17" t="s">
        <v>138</v>
      </c>
      <c r="F66" s="18">
        <v>338508</v>
      </c>
      <c r="G66" s="94"/>
      <c r="H66" s="94"/>
      <c r="I66" s="94"/>
      <c r="J66" s="97"/>
      <c r="K66" s="97"/>
      <c r="L66" s="97"/>
      <c r="M66" s="61"/>
      <c r="N66" s="61"/>
      <c r="O66" s="63">
        <f t="shared" ref="O66" si="103">IF(OR(M64=0,N64=0),"",N64-M64)</f>
        <v>5954</v>
      </c>
      <c r="P66" s="39"/>
      <c r="Q66" s="39"/>
      <c r="R66" s="83">
        <f t="shared" si="95"/>
        <v>400</v>
      </c>
      <c r="S66" s="48"/>
      <c r="T66" s="48"/>
      <c r="U66" s="71">
        <f t="shared" si="85"/>
        <v>0</v>
      </c>
      <c r="V66" s="72"/>
      <c r="W66" s="75">
        <f t="shared" ref="W66" si="104">W64*5-X64*5</f>
        <v>0</v>
      </c>
      <c r="X66" s="76"/>
      <c r="Y66" s="71">
        <f t="shared" si="87"/>
        <v>0</v>
      </c>
      <c r="Z66" s="72"/>
      <c r="AA66" s="55"/>
      <c r="AB66" s="69"/>
      <c r="AC66" s="55"/>
      <c r="AD66" s="61"/>
      <c r="AE66" s="58"/>
    </row>
    <row r="67" spans="1:31" ht="14.4" customHeight="1" x14ac:dyDescent="0.3">
      <c r="A67" s="85"/>
      <c r="B67" s="88"/>
      <c r="C67" s="91"/>
      <c r="D67" s="91"/>
      <c r="E67" s="17" t="s">
        <v>139</v>
      </c>
      <c r="F67" s="18"/>
      <c r="G67" s="94"/>
      <c r="H67" s="94"/>
      <c r="I67" s="94"/>
      <c r="J67" s="97"/>
      <c r="K67" s="97"/>
      <c r="L67" s="97"/>
      <c r="M67" s="61"/>
      <c r="N67" s="61"/>
      <c r="O67" s="64"/>
      <c r="P67" s="39"/>
      <c r="Q67" s="39"/>
      <c r="R67" s="61"/>
      <c r="S67" s="48"/>
      <c r="T67" s="48"/>
      <c r="U67" s="71"/>
      <c r="V67" s="72"/>
      <c r="W67" s="75"/>
      <c r="X67" s="76"/>
      <c r="Y67" s="71"/>
      <c r="Z67" s="72"/>
      <c r="AA67" s="55"/>
      <c r="AB67" s="69"/>
      <c r="AC67" s="55"/>
      <c r="AD67" s="61"/>
      <c r="AE67" s="58"/>
    </row>
    <row r="68" spans="1:31" ht="15" customHeight="1" thickBot="1" x14ac:dyDescent="0.35">
      <c r="A68" s="86"/>
      <c r="B68" s="89"/>
      <c r="C68" s="92"/>
      <c r="D68" s="92"/>
      <c r="E68" s="20" t="s">
        <v>140</v>
      </c>
      <c r="F68" s="21"/>
      <c r="G68" s="95"/>
      <c r="H68" s="95"/>
      <c r="I68" s="95"/>
      <c r="J68" s="98"/>
      <c r="K68" s="98"/>
      <c r="L68" s="98"/>
      <c r="M68" s="62"/>
      <c r="N68" s="62"/>
      <c r="O68" s="65"/>
      <c r="P68" s="67"/>
      <c r="Q68" s="67"/>
      <c r="R68" s="62"/>
      <c r="S68" s="49"/>
      <c r="T68" s="49"/>
      <c r="U68" s="73"/>
      <c r="V68" s="74"/>
      <c r="W68" s="77"/>
      <c r="X68" s="78"/>
      <c r="Y68" s="73"/>
      <c r="Z68" s="74"/>
      <c r="AA68" s="56"/>
      <c r="AB68" s="70"/>
      <c r="AC68" s="56"/>
      <c r="AD68" s="62"/>
      <c r="AE68" s="59"/>
    </row>
  </sheetData>
  <sheetProtection algorithmName="SHA-512" hashValue="3fW/NECqpJ4MnBfMbKXHGtl9qeXvkXV7PgF2PdC1ANDV2u+y1AFzHgk3G7UzJcTTrm7S3jg0IAqUDeNykVTajA==" saltValue="thRhLg2xyuLT31ptUd43gw==" spinCount="100000" sheet="1" objects="1" scenarios="1"/>
  <mergeCells count="407">
    <mergeCell ref="V1:AE1"/>
    <mergeCell ref="A2:D2"/>
    <mergeCell ref="E2:U2"/>
    <mergeCell ref="V2:AE2"/>
    <mergeCell ref="B3:F3"/>
    <mergeCell ref="G3:R3"/>
    <mergeCell ref="S3:T3"/>
    <mergeCell ref="U3:AE3"/>
    <mergeCell ref="E1:U1"/>
    <mergeCell ref="A4:AE4"/>
    <mergeCell ref="A5:D5"/>
    <mergeCell ref="AE5:AE8"/>
    <mergeCell ref="A7:A8"/>
    <mergeCell ref="B7:B8"/>
    <mergeCell ref="C7:C8"/>
    <mergeCell ref="A9:A13"/>
    <mergeCell ref="B9:B13"/>
    <mergeCell ref="C9:C13"/>
    <mergeCell ref="D9:D13"/>
    <mergeCell ref="G9:G13"/>
    <mergeCell ref="H9:H13"/>
    <mergeCell ref="I9:I13"/>
    <mergeCell ref="J9:J13"/>
    <mergeCell ref="T7:T8"/>
    <mergeCell ref="N7:N8"/>
    <mergeCell ref="O7:O8"/>
    <mergeCell ref="P7:P8"/>
    <mergeCell ref="Q7:Q8"/>
    <mergeCell ref="R7:R8"/>
    <mergeCell ref="S7:S8"/>
    <mergeCell ref="D7:D8"/>
    <mergeCell ref="E7:E8"/>
    <mergeCell ref="F7:F8"/>
    <mergeCell ref="G7:I7"/>
    <mergeCell ref="J7:L7"/>
    <mergeCell ref="M7:M8"/>
    <mergeCell ref="K9:K13"/>
    <mergeCell ref="L9:L13"/>
    <mergeCell ref="M9:M13"/>
    <mergeCell ref="N9:N13"/>
    <mergeCell ref="O9:O10"/>
    <mergeCell ref="P9:P13"/>
    <mergeCell ref="O11:O13"/>
    <mergeCell ref="AC7:AC8"/>
    <mergeCell ref="AD7:AD8"/>
    <mergeCell ref="U7:V8"/>
    <mergeCell ref="W7:X8"/>
    <mergeCell ref="Y7:Z8"/>
    <mergeCell ref="AA7:AA8"/>
    <mergeCell ref="AB7:AB8"/>
    <mergeCell ref="Y9:Z10"/>
    <mergeCell ref="AA9:AA13"/>
    <mergeCell ref="AB9:AB13"/>
    <mergeCell ref="AC9:AC13"/>
    <mergeCell ref="AD9:AD13"/>
    <mergeCell ref="AE9:AE13"/>
    <mergeCell ref="Y11:Z13"/>
    <mergeCell ref="Q9:Q13"/>
    <mergeCell ref="S9:S13"/>
    <mergeCell ref="T9:T13"/>
    <mergeCell ref="U9:V10"/>
    <mergeCell ref="W9:W10"/>
    <mergeCell ref="X9:X10"/>
    <mergeCell ref="R11:R13"/>
    <mergeCell ref="U11:V13"/>
    <mergeCell ref="W11:X13"/>
    <mergeCell ref="I14:I18"/>
    <mergeCell ref="J14:J18"/>
    <mergeCell ref="K14:K18"/>
    <mergeCell ref="L14:L18"/>
    <mergeCell ref="M14:M18"/>
    <mergeCell ref="N14:N18"/>
    <mergeCell ref="A14:A18"/>
    <mergeCell ref="B14:B18"/>
    <mergeCell ref="C14:C18"/>
    <mergeCell ref="D14:D18"/>
    <mergeCell ref="G14:G18"/>
    <mergeCell ref="H14:H18"/>
    <mergeCell ref="AD14:AD18"/>
    <mergeCell ref="AE14:AE18"/>
    <mergeCell ref="O16:O18"/>
    <mergeCell ref="R16:R18"/>
    <mergeCell ref="U16:V18"/>
    <mergeCell ref="W16:X18"/>
    <mergeCell ref="Y16:Z18"/>
    <mergeCell ref="W14:W15"/>
    <mergeCell ref="X14:X15"/>
    <mergeCell ref="Y14:Z15"/>
    <mergeCell ref="AA14:AA18"/>
    <mergeCell ref="AB14:AB18"/>
    <mergeCell ref="AC14:AC18"/>
    <mergeCell ref="O14:O15"/>
    <mergeCell ref="P14:P18"/>
    <mergeCell ref="Q14:Q18"/>
    <mergeCell ref="S14:S18"/>
    <mergeCell ref="T14:T18"/>
    <mergeCell ref="U14:V15"/>
    <mergeCell ref="I19:I23"/>
    <mergeCell ref="J19:J23"/>
    <mergeCell ref="K19:K23"/>
    <mergeCell ref="L19:L23"/>
    <mergeCell ref="M19:M23"/>
    <mergeCell ref="N19:N23"/>
    <mergeCell ref="A19:A23"/>
    <mergeCell ref="B19:B23"/>
    <mergeCell ref="C19:C23"/>
    <mergeCell ref="D19:D23"/>
    <mergeCell ref="G19:G23"/>
    <mergeCell ref="H19:H23"/>
    <mergeCell ref="AD19:AD23"/>
    <mergeCell ref="AE19:AE23"/>
    <mergeCell ref="O21:O23"/>
    <mergeCell ref="R21:R23"/>
    <mergeCell ref="U21:V23"/>
    <mergeCell ref="W21:X23"/>
    <mergeCell ref="Y21:Z23"/>
    <mergeCell ref="W19:W20"/>
    <mergeCell ref="X19:X20"/>
    <mergeCell ref="Y19:Z20"/>
    <mergeCell ref="AA19:AA23"/>
    <mergeCell ref="AB19:AB23"/>
    <mergeCell ref="AC19:AC23"/>
    <mergeCell ref="O19:O20"/>
    <mergeCell ref="P19:P23"/>
    <mergeCell ref="Q19:Q23"/>
    <mergeCell ref="S19:S23"/>
    <mergeCell ref="T19:T23"/>
    <mergeCell ref="U19:V20"/>
    <mergeCell ref="I24:I28"/>
    <mergeCell ref="J24:J28"/>
    <mergeCell ref="K24:K28"/>
    <mergeCell ref="L24:L28"/>
    <mergeCell ref="M24:M28"/>
    <mergeCell ref="N24:N28"/>
    <mergeCell ref="A24:A28"/>
    <mergeCell ref="B24:B28"/>
    <mergeCell ref="C24:C28"/>
    <mergeCell ref="D24:D28"/>
    <mergeCell ref="G24:G28"/>
    <mergeCell ref="H24:H28"/>
    <mergeCell ref="AD24:AD28"/>
    <mergeCell ref="AE24:AE28"/>
    <mergeCell ref="O26:O28"/>
    <mergeCell ref="R26:R28"/>
    <mergeCell ref="U26:V28"/>
    <mergeCell ref="W26:X28"/>
    <mergeCell ref="Y26:Z28"/>
    <mergeCell ref="W24:W25"/>
    <mergeCell ref="X24:X25"/>
    <mergeCell ref="Y24:Z25"/>
    <mergeCell ref="AA24:AA28"/>
    <mergeCell ref="AB24:AB28"/>
    <mergeCell ref="AC24:AC28"/>
    <mergeCell ref="O24:O25"/>
    <mergeCell ref="P24:P28"/>
    <mergeCell ref="Q24:Q28"/>
    <mergeCell ref="S24:S28"/>
    <mergeCell ref="T24:T28"/>
    <mergeCell ref="U24:V25"/>
    <mergeCell ref="I29:I33"/>
    <mergeCell ref="J29:J33"/>
    <mergeCell ref="K29:K33"/>
    <mergeCell ref="L29:L33"/>
    <mergeCell ref="M29:M33"/>
    <mergeCell ref="N29:N33"/>
    <mergeCell ref="A29:A33"/>
    <mergeCell ref="B29:B33"/>
    <mergeCell ref="C29:C33"/>
    <mergeCell ref="D29:D33"/>
    <mergeCell ref="G29:G33"/>
    <mergeCell ref="H29:H33"/>
    <mergeCell ref="AD29:AD33"/>
    <mergeCell ref="AE29:AE33"/>
    <mergeCell ref="O31:O33"/>
    <mergeCell ref="R31:R33"/>
    <mergeCell ref="U31:V33"/>
    <mergeCell ref="W31:X33"/>
    <mergeCell ref="Y31:Z33"/>
    <mergeCell ref="W29:W30"/>
    <mergeCell ref="X29:X30"/>
    <mergeCell ref="Y29:Z30"/>
    <mergeCell ref="AA29:AA33"/>
    <mergeCell ref="AB29:AB33"/>
    <mergeCell ref="AC29:AC33"/>
    <mergeCell ref="O29:O30"/>
    <mergeCell ref="P29:P33"/>
    <mergeCell ref="Q29:Q33"/>
    <mergeCell ref="S29:S33"/>
    <mergeCell ref="T29:T33"/>
    <mergeCell ref="U29:V30"/>
    <mergeCell ref="I34:I38"/>
    <mergeCell ref="J34:J38"/>
    <mergeCell ref="K34:K38"/>
    <mergeCell ref="L34:L38"/>
    <mergeCell ref="M34:M38"/>
    <mergeCell ref="N34:N38"/>
    <mergeCell ref="A34:A38"/>
    <mergeCell ref="B34:B38"/>
    <mergeCell ref="C34:C38"/>
    <mergeCell ref="D34:D38"/>
    <mergeCell ref="G34:G38"/>
    <mergeCell ref="H34:H38"/>
    <mergeCell ref="AD34:AD38"/>
    <mergeCell ref="AE34:AE38"/>
    <mergeCell ref="O36:O38"/>
    <mergeCell ref="R36:R38"/>
    <mergeCell ref="U36:V38"/>
    <mergeCell ref="W36:X38"/>
    <mergeCell ref="Y36:Z38"/>
    <mergeCell ref="W34:W35"/>
    <mergeCell ref="X34:X35"/>
    <mergeCell ref="Y34:Z35"/>
    <mergeCell ref="AA34:AA38"/>
    <mergeCell ref="AB34:AB38"/>
    <mergeCell ref="AC34:AC38"/>
    <mergeCell ref="O34:O35"/>
    <mergeCell ref="P34:P38"/>
    <mergeCell ref="Q34:Q38"/>
    <mergeCell ref="S34:S38"/>
    <mergeCell ref="T34:T38"/>
    <mergeCell ref="U34:V35"/>
    <mergeCell ref="I39:I43"/>
    <mergeCell ref="J39:J43"/>
    <mergeCell ref="K39:K43"/>
    <mergeCell ref="L39:L43"/>
    <mergeCell ref="M39:M43"/>
    <mergeCell ref="N39:N43"/>
    <mergeCell ref="A39:A43"/>
    <mergeCell ref="B39:B43"/>
    <mergeCell ref="C39:C43"/>
    <mergeCell ref="D39:D43"/>
    <mergeCell ref="G39:G43"/>
    <mergeCell ref="H39:H43"/>
    <mergeCell ref="AD39:AD43"/>
    <mergeCell ref="AE39:AE43"/>
    <mergeCell ref="O41:O43"/>
    <mergeCell ref="R41:R43"/>
    <mergeCell ref="U41:V43"/>
    <mergeCell ref="W41:X43"/>
    <mergeCell ref="Y41:Z43"/>
    <mergeCell ref="W39:W40"/>
    <mergeCell ref="X39:X40"/>
    <mergeCell ref="Y39:Z40"/>
    <mergeCell ref="AA39:AA43"/>
    <mergeCell ref="AB39:AB43"/>
    <mergeCell ref="AC39:AC43"/>
    <mergeCell ref="O39:O40"/>
    <mergeCell ref="P39:P43"/>
    <mergeCell ref="Q39:Q43"/>
    <mergeCell ref="S39:S43"/>
    <mergeCell ref="T39:T43"/>
    <mergeCell ref="U39:V40"/>
    <mergeCell ref="I44:I48"/>
    <mergeCell ref="J44:J48"/>
    <mergeCell ref="K44:K48"/>
    <mergeCell ref="L44:L48"/>
    <mergeCell ref="M44:M48"/>
    <mergeCell ref="N44:N48"/>
    <mergeCell ref="A44:A48"/>
    <mergeCell ref="B44:B48"/>
    <mergeCell ref="C44:C48"/>
    <mergeCell ref="D44:D48"/>
    <mergeCell ref="G44:G48"/>
    <mergeCell ref="H44:H48"/>
    <mergeCell ref="AD44:AD48"/>
    <mergeCell ref="AE44:AE48"/>
    <mergeCell ref="O46:O48"/>
    <mergeCell ref="R46:R48"/>
    <mergeCell ref="U46:V48"/>
    <mergeCell ref="W46:X48"/>
    <mergeCell ref="Y46:Z48"/>
    <mergeCell ref="W44:W45"/>
    <mergeCell ref="X44:X45"/>
    <mergeCell ref="Y44:Z45"/>
    <mergeCell ref="AA44:AA48"/>
    <mergeCell ref="AB44:AB48"/>
    <mergeCell ref="AC44:AC48"/>
    <mergeCell ref="O44:O45"/>
    <mergeCell ref="P44:P48"/>
    <mergeCell ref="Q44:Q48"/>
    <mergeCell ref="S44:S48"/>
    <mergeCell ref="T44:T48"/>
    <mergeCell ref="U44:V45"/>
    <mergeCell ref="I49:I53"/>
    <mergeCell ref="J49:J53"/>
    <mergeCell ref="K49:K53"/>
    <mergeCell ref="L49:L53"/>
    <mergeCell ref="M49:M53"/>
    <mergeCell ref="N49:N53"/>
    <mergeCell ref="A49:A53"/>
    <mergeCell ref="B49:B53"/>
    <mergeCell ref="C49:C53"/>
    <mergeCell ref="D49:D53"/>
    <mergeCell ref="G49:G53"/>
    <mergeCell ref="H49:H53"/>
    <mergeCell ref="AD49:AD53"/>
    <mergeCell ref="AE49:AE53"/>
    <mergeCell ref="O51:O53"/>
    <mergeCell ref="R51:R53"/>
    <mergeCell ref="U51:V53"/>
    <mergeCell ref="W51:X53"/>
    <mergeCell ref="Y51:Z53"/>
    <mergeCell ref="W49:W50"/>
    <mergeCell ref="X49:X50"/>
    <mergeCell ref="Y49:Z50"/>
    <mergeCell ref="AA49:AA53"/>
    <mergeCell ref="AB49:AB53"/>
    <mergeCell ref="AC49:AC53"/>
    <mergeCell ref="O49:O50"/>
    <mergeCell ref="P49:P53"/>
    <mergeCell ref="Q49:Q53"/>
    <mergeCell ref="S49:S53"/>
    <mergeCell ref="T49:T53"/>
    <mergeCell ref="U49:V50"/>
    <mergeCell ref="I54:I58"/>
    <mergeCell ref="J54:J58"/>
    <mergeCell ref="K54:K58"/>
    <mergeCell ref="L54:L58"/>
    <mergeCell ref="M54:M58"/>
    <mergeCell ref="N54:N58"/>
    <mergeCell ref="A54:A58"/>
    <mergeCell ref="B54:B58"/>
    <mergeCell ref="C54:C58"/>
    <mergeCell ref="D54:D58"/>
    <mergeCell ref="G54:G58"/>
    <mergeCell ref="H54:H58"/>
    <mergeCell ref="AD54:AD58"/>
    <mergeCell ref="AE54:AE58"/>
    <mergeCell ref="O56:O58"/>
    <mergeCell ref="R56:R58"/>
    <mergeCell ref="U56:V58"/>
    <mergeCell ref="W56:X58"/>
    <mergeCell ref="Y56:Z58"/>
    <mergeCell ref="W54:W55"/>
    <mergeCell ref="X54:X55"/>
    <mergeCell ref="Y54:Z55"/>
    <mergeCell ref="AA54:AA58"/>
    <mergeCell ref="AB54:AB58"/>
    <mergeCell ref="AC54:AC58"/>
    <mergeCell ref="O54:O55"/>
    <mergeCell ref="P54:P58"/>
    <mergeCell ref="Q54:Q58"/>
    <mergeCell ref="S54:S58"/>
    <mergeCell ref="T54:T58"/>
    <mergeCell ref="U54:V55"/>
    <mergeCell ref="I59:I63"/>
    <mergeCell ref="J59:J63"/>
    <mergeCell ref="K59:K63"/>
    <mergeCell ref="L59:L63"/>
    <mergeCell ref="M59:M63"/>
    <mergeCell ref="N59:N63"/>
    <mergeCell ref="A59:A63"/>
    <mergeCell ref="B59:B63"/>
    <mergeCell ref="C59:C63"/>
    <mergeCell ref="D59:D63"/>
    <mergeCell ref="G59:G63"/>
    <mergeCell ref="H59:H63"/>
    <mergeCell ref="AD59:AD63"/>
    <mergeCell ref="AE59:AE63"/>
    <mergeCell ref="O61:O63"/>
    <mergeCell ref="R61:R63"/>
    <mergeCell ref="U61:V63"/>
    <mergeCell ref="W61:X63"/>
    <mergeCell ref="Y61:Z63"/>
    <mergeCell ref="W59:W60"/>
    <mergeCell ref="X59:X60"/>
    <mergeCell ref="Y59:Z60"/>
    <mergeCell ref="AA59:AA63"/>
    <mergeCell ref="AB59:AB63"/>
    <mergeCell ref="AC59:AC63"/>
    <mergeCell ref="O59:O60"/>
    <mergeCell ref="P59:P63"/>
    <mergeCell ref="Q59:Q63"/>
    <mergeCell ref="S59:S63"/>
    <mergeCell ref="T59:T63"/>
    <mergeCell ref="U59:V60"/>
    <mergeCell ref="I64:I68"/>
    <mergeCell ref="J64:J68"/>
    <mergeCell ref="K64:K68"/>
    <mergeCell ref="L64:L68"/>
    <mergeCell ref="M64:M68"/>
    <mergeCell ref="N64:N68"/>
    <mergeCell ref="A64:A68"/>
    <mergeCell ref="B64:B68"/>
    <mergeCell ref="C64:C68"/>
    <mergeCell ref="D64:D68"/>
    <mergeCell ref="G64:G68"/>
    <mergeCell ref="H64:H68"/>
    <mergeCell ref="AD64:AD68"/>
    <mergeCell ref="AE64:AE68"/>
    <mergeCell ref="O66:O68"/>
    <mergeCell ref="R66:R68"/>
    <mergeCell ref="U66:V68"/>
    <mergeCell ref="W66:X68"/>
    <mergeCell ref="Y66:Z68"/>
    <mergeCell ref="W64:W65"/>
    <mergeCell ref="X64:X65"/>
    <mergeCell ref="Y64:Z65"/>
    <mergeCell ref="AA64:AA68"/>
    <mergeCell ref="AB64:AB68"/>
    <mergeCell ref="AC64:AC68"/>
    <mergeCell ref="O64:O65"/>
    <mergeCell ref="P64:P68"/>
    <mergeCell ref="Q64:Q68"/>
    <mergeCell ref="S64:S68"/>
    <mergeCell ref="T64:T68"/>
    <mergeCell ref="U64:V65"/>
  </mergeCells>
  <dataValidations count="1">
    <dataValidation type="list" allowBlank="1" showInputMessage="1" showErrorMessage="1" sqref="AD9 AD14 AD24 AD19 AD29 AD34 AD39 AD44 AD49 AD54 AD59 AD64">
      <formula1>"DISQ"</formula1>
    </dataValidation>
  </dataValidations>
  <pageMargins left="0.7" right="0.7" top="0.75" bottom="0.75" header="0.3" footer="0.3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zoomScale="70" zoomScaleNormal="70" workbookViewId="0">
      <selection activeCell="W36" sqref="W36:X38"/>
    </sheetView>
  </sheetViews>
  <sheetFormatPr defaultRowHeight="14.4" x14ac:dyDescent="0.3"/>
  <cols>
    <col min="1" max="1" width="9.44140625" style="2" bestFit="1" customWidth="1"/>
    <col min="2" max="2" width="8.88671875" style="2"/>
    <col min="3" max="3" width="14" style="2" customWidth="1"/>
    <col min="4" max="4" width="15" style="2" customWidth="1"/>
    <col min="5" max="5" width="19.6640625" style="2" customWidth="1"/>
    <col min="6" max="14" width="8.88671875" style="2"/>
    <col min="15" max="15" width="13.44140625" style="2" customWidth="1"/>
    <col min="16" max="16" width="8.88671875" style="2"/>
    <col min="17" max="17" width="9.109375" style="2" customWidth="1"/>
    <col min="18" max="18" width="11.5546875" style="2" customWidth="1"/>
    <col min="19" max="19" width="10.88671875" style="2" customWidth="1"/>
    <col min="20" max="20" width="10.88671875" style="2" bestFit="1" customWidth="1"/>
    <col min="21" max="25" width="7.44140625" style="2" customWidth="1"/>
    <col min="26" max="26" width="10.88671875" style="2" customWidth="1"/>
    <col min="27" max="16384" width="8.88671875" style="2"/>
  </cols>
  <sheetData>
    <row r="1" spans="1:31" ht="28.8" x14ac:dyDescent="0.55000000000000004">
      <c r="A1" s="1"/>
      <c r="B1" s="1"/>
      <c r="C1" s="1"/>
      <c r="D1" s="1"/>
      <c r="E1" s="24" t="s">
        <v>189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28.8" x14ac:dyDescent="0.3">
      <c r="A2" s="27"/>
      <c r="B2" s="27"/>
      <c r="C2" s="27"/>
      <c r="D2" s="27"/>
      <c r="E2" s="28" t="s">
        <v>188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23.4" x14ac:dyDescent="0.3">
      <c r="A3" s="3" t="s">
        <v>2</v>
      </c>
      <c r="B3" s="34" t="s">
        <v>190</v>
      </c>
      <c r="C3" s="34"/>
      <c r="D3" s="34"/>
      <c r="E3" s="34"/>
      <c r="F3" s="34"/>
      <c r="G3" s="35" t="s">
        <v>3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4" t="s">
        <v>0</v>
      </c>
      <c r="T3" s="34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 ht="15" thickBot="1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1" ht="43.8" thickBot="1" x14ac:dyDescent="0.35">
      <c r="A5" s="42" t="s">
        <v>34</v>
      </c>
      <c r="B5" s="42"/>
      <c r="C5" s="42"/>
      <c r="D5" s="42"/>
      <c r="E5" s="4"/>
      <c r="F5" s="4" t="s">
        <v>192</v>
      </c>
      <c r="G5" s="5">
        <v>2</v>
      </c>
      <c r="H5" s="5">
        <v>0</v>
      </c>
      <c r="I5" s="6" t="s">
        <v>191</v>
      </c>
      <c r="K5" s="4" t="s">
        <v>193</v>
      </c>
      <c r="L5" s="5">
        <v>4</v>
      </c>
      <c r="M5" s="5">
        <v>0</v>
      </c>
      <c r="N5" s="6" t="s">
        <v>191</v>
      </c>
      <c r="O5" s="4" t="s">
        <v>194</v>
      </c>
      <c r="P5" s="8">
        <f>(G5*3600)+(H5*60)</f>
        <v>7200</v>
      </c>
      <c r="Q5" s="23" t="s">
        <v>195</v>
      </c>
      <c r="R5" s="8">
        <f>(L5*3600)+(M5*60)</f>
        <v>14400</v>
      </c>
      <c r="S5" s="4"/>
      <c r="T5" s="4" t="s">
        <v>196</v>
      </c>
      <c r="U5" s="9">
        <v>7</v>
      </c>
      <c r="V5" s="4" t="s">
        <v>197</v>
      </c>
      <c r="W5" s="5">
        <v>0</v>
      </c>
      <c r="X5" s="4" t="s">
        <v>198</v>
      </c>
      <c r="Y5" s="5">
        <v>0</v>
      </c>
      <c r="Z5" s="4" t="s">
        <v>199</v>
      </c>
      <c r="AA5" s="5">
        <v>0</v>
      </c>
      <c r="AB5" s="4"/>
      <c r="AC5" s="4"/>
      <c r="AE5" s="43" t="s">
        <v>30</v>
      </c>
    </row>
    <row r="6" spans="1:31" ht="15" thickBot="1" x14ac:dyDescent="0.35">
      <c r="AE6" s="44"/>
    </row>
    <row r="7" spans="1:31" ht="15.75" customHeight="1" thickBot="1" x14ac:dyDescent="0.35">
      <c r="A7" s="29" t="s">
        <v>4</v>
      </c>
      <c r="B7" s="29" t="s">
        <v>5</v>
      </c>
      <c r="C7" s="29" t="s">
        <v>6</v>
      </c>
      <c r="D7" s="29" t="s">
        <v>7</v>
      </c>
      <c r="E7" s="29" t="s">
        <v>8</v>
      </c>
      <c r="F7" s="29" t="s">
        <v>9</v>
      </c>
      <c r="G7" s="29" t="s">
        <v>10</v>
      </c>
      <c r="H7" s="29"/>
      <c r="I7" s="29"/>
      <c r="J7" s="29" t="s">
        <v>11</v>
      </c>
      <c r="K7" s="29"/>
      <c r="L7" s="29"/>
      <c r="M7" s="38" t="s">
        <v>12</v>
      </c>
      <c r="N7" s="38" t="s">
        <v>13</v>
      </c>
      <c r="O7" s="29" t="s">
        <v>17</v>
      </c>
      <c r="P7" s="30" t="s">
        <v>18</v>
      </c>
      <c r="Q7" s="30" t="s">
        <v>19</v>
      </c>
      <c r="R7" s="29" t="s">
        <v>20</v>
      </c>
      <c r="S7" s="29" t="s">
        <v>21</v>
      </c>
      <c r="T7" s="29" t="s">
        <v>22</v>
      </c>
      <c r="U7" s="29" t="s">
        <v>23</v>
      </c>
      <c r="V7" s="29"/>
      <c r="W7" s="29" t="s">
        <v>24</v>
      </c>
      <c r="X7" s="29"/>
      <c r="Y7" s="31" t="s">
        <v>25</v>
      </c>
      <c r="Z7" s="36"/>
      <c r="AA7" s="31" t="s">
        <v>26</v>
      </c>
      <c r="AB7" s="30" t="s">
        <v>27</v>
      </c>
      <c r="AC7" s="30" t="s">
        <v>28</v>
      </c>
      <c r="AD7" s="45" t="s">
        <v>29</v>
      </c>
      <c r="AE7" s="44"/>
    </row>
    <row r="8" spans="1:31" ht="27.75" customHeight="1" thickBot="1" x14ac:dyDescent="0.35">
      <c r="A8" s="30"/>
      <c r="B8" s="30"/>
      <c r="C8" s="30"/>
      <c r="D8" s="46"/>
      <c r="E8" s="30"/>
      <c r="F8" s="30"/>
      <c r="G8" s="19" t="s">
        <v>14</v>
      </c>
      <c r="H8" s="19" t="s">
        <v>15</v>
      </c>
      <c r="I8" s="19" t="s">
        <v>16</v>
      </c>
      <c r="J8" s="19" t="s">
        <v>14</v>
      </c>
      <c r="K8" s="19" t="s">
        <v>15</v>
      </c>
      <c r="L8" s="19" t="s">
        <v>16</v>
      </c>
      <c r="M8" s="39"/>
      <c r="N8" s="39"/>
      <c r="O8" s="30"/>
      <c r="P8" s="33"/>
      <c r="Q8" s="33"/>
      <c r="R8" s="30"/>
      <c r="S8" s="30"/>
      <c r="T8" s="30"/>
      <c r="U8" s="30"/>
      <c r="V8" s="30"/>
      <c r="W8" s="30"/>
      <c r="X8" s="30"/>
      <c r="Y8" s="32"/>
      <c r="Z8" s="37"/>
      <c r="AA8" s="32"/>
      <c r="AB8" s="33"/>
      <c r="AC8" s="33"/>
      <c r="AD8" s="31"/>
      <c r="AE8" s="44"/>
    </row>
    <row r="9" spans="1:31" ht="15" customHeight="1" x14ac:dyDescent="0.3">
      <c r="A9" s="84">
        <f>IF(B9="","",IF(B9="DISQ","DISQ",IF(AE9&gt;1,AE9,RANK(B9,$B$9:$B$63,0))))</f>
        <v>2</v>
      </c>
      <c r="B9" s="87">
        <f>IF(OR(G9="",J9="",AND(E9="",E10="",E11="")),"",IF(OR(O11&gt;$R$5,E11="",AD9="DISQ"),"DISQ",R11+S9+T9+U11+W11+Y11+AA9+AB9+AC9))</f>
        <v>440</v>
      </c>
      <c r="C9" s="90" t="s">
        <v>35</v>
      </c>
      <c r="D9" s="90" t="s">
        <v>36</v>
      </c>
      <c r="E9" s="11" t="s">
        <v>146</v>
      </c>
      <c r="F9" s="12">
        <v>2049698</v>
      </c>
      <c r="G9" s="93">
        <v>20</v>
      </c>
      <c r="H9" s="93">
        <v>35</v>
      </c>
      <c r="I9" s="93">
        <v>2</v>
      </c>
      <c r="J9" s="96">
        <v>21</v>
      </c>
      <c r="K9" s="96">
        <v>51</v>
      </c>
      <c r="L9" s="96">
        <v>16</v>
      </c>
      <c r="M9" s="60">
        <f>+(G9*3600)+(H9*60)+I9</f>
        <v>74102</v>
      </c>
      <c r="N9" s="60">
        <f>+(J9*3600)+(K9*60)+L9</f>
        <v>78676</v>
      </c>
      <c r="O9" s="99" t="str">
        <f>IF(O11="","",IF(O11&lt;=$R$5,"УСПЕШНО","Прекорачење времена"))</f>
        <v>УСПЕШНО</v>
      </c>
      <c r="P9" s="66">
        <f>IF(AND(O9="УСПЕШНО",R9="УСПЕШНО"),O11,"")</f>
        <v>4574</v>
      </c>
      <c r="Q9" s="66">
        <f>IF(E9="", "", ROUNDUP(P9/60, 0))</f>
        <v>77</v>
      </c>
      <c r="R9" s="13" t="s">
        <v>1</v>
      </c>
      <c r="S9" s="47">
        <v>80</v>
      </c>
      <c r="T9" s="47">
        <f>IF(P9&lt;$P$5,0,ROUNDUP((P9-$P$5)/-60,0))</f>
        <v>0</v>
      </c>
      <c r="U9" s="50"/>
      <c r="V9" s="51"/>
      <c r="W9" s="81"/>
      <c r="X9" s="79"/>
      <c r="Y9" s="50"/>
      <c r="Z9" s="51"/>
      <c r="AA9" s="54">
        <v>5</v>
      </c>
      <c r="AB9" s="68">
        <v>5</v>
      </c>
      <c r="AC9" s="54"/>
      <c r="AD9" s="60"/>
      <c r="AE9" s="57"/>
    </row>
    <row r="10" spans="1:31" ht="15" customHeight="1" x14ac:dyDescent="0.3">
      <c r="A10" s="85"/>
      <c r="B10" s="88"/>
      <c r="C10" s="91"/>
      <c r="D10" s="91"/>
      <c r="E10" s="14" t="s">
        <v>147</v>
      </c>
      <c r="F10" s="15"/>
      <c r="G10" s="94"/>
      <c r="H10" s="94"/>
      <c r="I10" s="94"/>
      <c r="J10" s="97"/>
      <c r="K10" s="97"/>
      <c r="L10" s="97"/>
      <c r="M10" s="61"/>
      <c r="N10" s="61"/>
      <c r="O10" s="100"/>
      <c r="P10" s="39"/>
      <c r="Q10" s="39"/>
      <c r="R10" s="16">
        <v>7</v>
      </c>
      <c r="S10" s="48"/>
      <c r="T10" s="48"/>
      <c r="U10" s="52"/>
      <c r="V10" s="53"/>
      <c r="W10" s="82"/>
      <c r="X10" s="80"/>
      <c r="Y10" s="52"/>
      <c r="Z10" s="53"/>
      <c r="AA10" s="55"/>
      <c r="AB10" s="69"/>
      <c r="AC10" s="55"/>
      <c r="AD10" s="61"/>
      <c r="AE10" s="58"/>
    </row>
    <row r="11" spans="1:31" ht="15" customHeight="1" x14ac:dyDescent="0.3">
      <c r="A11" s="85"/>
      <c r="B11" s="88"/>
      <c r="C11" s="91"/>
      <c r="D11" s="91"/>
      <c r="E11" s="17" t="s">
        <v>148</v>
      </c>
      <c r="F11" s="18"/>
      <c r="G11" s="94"/>
      <c r="H11" s="94"/>
      <c r="I11" s="94"/>
      <c r="J11" s="97"/>
      <c r="K11" s="97"/>
      <c r="L11" s="97"/>
      <c r="M11" s="61"/>
      <c r="N11" s="61"/>
      <c r="O11" s="63">
        <f>IF(OR(M9=0,N9=0),"",N9-M9)</f>
        <v>4574</v>
      </c>
      <c r="P11" s="39"/>
      <c r="Q11" s="39"/>
      <c r="R11" s="83">
        <f>IF(R10="","",R10*50)</f>
        <v>350</v>
      </c>
      <c r="S11" s="48"/>
      <c r="T11" s="48"/>
      <c r="U11" s="71">
        <f>U9*20-($W$5-U9)*5</f>
        <v>0</v>
      </c>
      <c r="V11" s="72"/>
      <c r="W11" s="75">
        <f>W9*5-X9*5</f>
        <v>0</v>
      </c>
      <c r="X11" s="76"/>
      <c r="Y11" s="71">
        <f>Y9*20</f>
        <v>0</v>
      </c>
      <c r="Z11" s="72"/>
      <c r="AA11" s="55"/>
      <c r="AB11" s="69"/>
      <c r="AC11" s="55"/>
      <c r="AD11" s="61"/>
      <c r="AE11" s="58"/>
    </row>
    <row r="12" spans="1:31" ht="15" customHeight="1" x14ac:dyDescent="0.3">
      <c r="A12" s="85"/>
      <c r="B12" s="88"/>
      <c r="C12" s="91"/>
      <c r="D12" s="91"/>
      <c r="E12" s="17" t="s">
        <v>149</v>
      </c>
      <c r="F12" s="18"/>
      <c r="G12" s="94"/>
      <c r="H12" s="94"/>
      <c r="I12" s="94"/>
      <c r="J12" s="97"/>
      <c r="K12" s="97"/>
      <c r="L12" s="97"/>
      <c r="M12" s="61"/>
      <c r="N12" s="61"/>
      <c r="O12" s="64"/>
      <c r="P12" s="39"/>
      <c r="Q12" s="39"/>
      <c r="R12" s="61"/>
      <c r="S12" s="48"/>
      <c r="T12" s="48"/>
      <c r="U12" s="71"/>
      <c r="V12" s="72"/>
      <c r="W12" s="75"/>
      <c r="X12" s="76"/>
      <c r="Y12" s="71"/>
      <c r="Z12" s="72"/>
      <c r="AA12" s="55"/>
      <c r="AB12" s="69"/>
      <c r="AC12" s="55"/>
      <c r="AD12" s="61"/>
      <c r="AE12" s="58"/>
    </row>
    <row r="13" spans="1:31" ht="15" customHeight="1" thickBot="1" x14ac:dyDescent="0.35">
      <c r="A13" s="86"/>
      <c r="B13" s="89"/>
      <c r="C13" s="92"/>
      <c r="D13" s="92"/>
      <c r="E13" s="20"/>
      <c r="F13" s="21"/>
      <c r="G13" s="95"/>
      <c r="H13" s="95"/>
      <c r="I13" s="95"/>
      <c r="J13" s="98"/>
      <c r="K13" s="98"/>
      <c r="L13" s="98"/>
      <c r="M13" s="62"/>
      <c r="N13" s="62"/>
      <c r="O13" s="65"/>
      <c r="P13" s="67"/>
      <c r="Q13" s="67"/>
      <c r="R13" s="62"/>
      <c r="S13" s="49"/>
      <c r="T13" s="49"/>
      <c r="U13" s="73"/>
      <c r="V13" s="74"/>
      <c r="W13" s="77"/>
      <c r="X13" s="78"/>
      <c r="Y13" s="73"/>
      <c r="Z13" s="74"/>
      <c r="AA13" s="56"/>
      <c r="AB13" s="70"/>
      <c r="AC13" s="56"/>
      <c r="AD13" s="62"/>
      <c r="AE13" s="59"/>
    </row>
    <row r="14" spans="1:31" ht="15.75" customHeight="1" x14ac:dyDescent="0.3">
      <c r="A14" s="84">
        <f t="shared" ref="A14" si="0">IF(B14="","",IF(B14="DISQ","DISQ",IF(AE14&gt;1,AE14,RANK(B14,$B$9:$B$63,0))))</f>
        <v>1</v>
      </c>
      <c r="B14" s="87">
        <f>IF(OR(G14="",J14="",AND(E14="",E15="",E16="")),"",IF(OR(O16&gt;$R$5,E16="",AD14="DISQ"),"DISQ",R16+S14+T14+U16+W16+Y16+AA14+AB14+AC14))</f>
        <v>470</v>
      </c>
      <c r="C14" s="90" t="s">
        <v>35</v>
      </c>
      <c r="D14" s="90" t="s">
        <v>38</v>
      </c>
      <c r="E14" s="11" t="s">
        <v>150</v>
      </c>
      <c r="F14" s="12">
        <v>7031072</v>
      </c>
      <c r="G14" s="93">
        <v>20</v>
      </c>
      <c r="H14" s="93">
        <v>44</v>
      </c>
      <c r="I14" s="93">
        <v>58</v>
      </c>
      <c r="J14" s="96">
        <v>21</v>
      </c>
      <c r="K14" s="96">
        <v>42</v>
      </c>
      <c r="L14" s="96">
        <v>23</v>
      </c>
      <c r="M14" s="60">
        <f>+(G14*3600)+(H14*60)+I14</f>
        <v>74698</v>
      </c>
      <c r="N14" s="60">
        <f>+(J14*3600)+(K14*60)+L14</f>
        <v>78143</v>
      </c>
      <c r="O14" s="99" t="str">
        <f>IF(O16="","",IF(O16&lt;=$R$5,"УСПЕШНО","Прекорачење времена"))</f>
        <v>УСПЕШНО</v>
      </c>
      <c r="P14" s="66">
        <f>IF(AND(O14="УСПЕШНО",R14="УСПЕШНО"),O16,"")</f>
        <v>3445</v>
      </c>
      <c r="Q14" s="66">
        <f t="shared" ref="Q14" si="1">IF(E14="", "", ROUNDUP(P14/60, 0))</f>
        <v>58</v>
      </c>
      <c r="R14" s="13" t="s">
        <v>1</v>
      </c>
      <c r="S14" s="47">
        <v>100</v>
      </c>
      <c r="T14" s="47">
        <f>IF(P14&lt;$P$5,0,ROUNDUP((P14-$P$5)/-60,0))</f>
        <v>0</v>
      </c>
      <c r="U14" s="50"/>
      <c r="V14" s="51"/>
      <c r="W14" s="81"/>
      <c r="X14" s="79"/>
      <c r="Y14" s="50"/>
      <c r="Z14" s="51"/>
      <c r="AA14" s="54">
        <v>10</v>
      </c>
      <c r="AB14" s="68">
        <v>10</v>
      </c>
      <c r="AC14" s="54"/>
      <c r="AD14" s="60"/>
      <c r="AE14" s="57"/>
    </row>
    <row r="15" spans="1:31" ht="15.75" customHeight="1" x14ac:dyDescent="0.3">
      <c r="A15" s="85"/>
      <c r="B15" s="88"/>
      <c r="C15" s="91"/>
      <c r="D15" s="91"/>
      <c r="E15" s="14" t="s">
        <v>151</v>
      </c>
      <c r="F15" s="15"/>
      <c r="G15" s="94"/>
      <c r="H15" s="94"/>
      <c r="I15" s="94"/>
      <c r="J15" s="97"/>
      <c r="K15" s="97"/>
      <c r="L15" s="97"/>
      <c r="M15" s="61"/>
      <c r="N15" s="61"/>
      <c r="O15" s="100"/>
      <c r="P15" s="39"/>
      <c r="Q15" s="39"/>
      <c r="R15" s="16">
        <v>7</v>
      </c>
      <c r="S15" s="48"/>
      <c r="T15" s="48"/>
      <c r="U15" s="52"/>
      <c r="V15" s="53"/>
      <c r="W15" s="82"/>
      <c r="X15" s="80"/>
      <c r="Y15" s="52"/>
      <c r="Z15" s="53"/>
      <c r="AA15" s="55"/>
      <c r="AB15" s="69"/>
      <c r="AC15" s="55"/>
      <c r="AD15" s="61"/>
      <c r="AE15" s="58"/>
    </row>
    <row r="16" spans="1:31" ht="15.75" customHeight="1" x14ac:dyDescent="0.3">
      <c r="A16" s="85"/>
      <c r="B16" s="88"/>
      <c r="C16" s="91"/>
      <c r="D16" s="91"/>
      <c r="E16" s="17" t="s">
        <v>152</v>
      </c>
      <c r="F16" s="18"/>
      <c r="G16" s="94"/>
      <c r="H16" s="94"/>
      <c r="I16" s="94"/>
      <c r="J16" s="97"/>
      <c r="K16" s="97"/>
      <c r="L16" s="97"/>
      <c r="M16" s="61"/>
      <c r="N16" s="61"/>
      <c r="O16" s="63">
        <f>IF(OR(M14=0,N14=0),"",N14-M14)</f>
        <v>3445</v>
      </c>
      <c r="P16" s="39"/>
      <c r="Q16" s="39"/>
      <c r="R16" s="83">
        <f>IF(R15="","",R15*50)</f>
        <v>350</v>
      </c>
      <c r="S16" s="48"/>
      <c r="T16" s="48"/>
      <c r="U16" s="71">
        <f>U14*20-($W$5-U14)*5</f>
        <v>0</v>
      </c>
      <c r="V16" s="72"/>
      <c r="W16" s="75">
        <f>W14*5-X14*5</f>
        <v>0</v>
      </c>
      <c r="X16" s="76"/>
      <c r="Y16" s="71">
        <f>Y14*20</f>
        <v>0</v>
      </c>
      <c r="Z16" s="72"/>
      <c r="AA16" s="55"/>
      <c r="AB16" s="69"/>
      <c r="AC16" s="55"/>
      <c r="AD16" s="61"/>
      <c r="AE16" s="58"/>
    </row>
    <row r="17" spans="1:31" ht="15.75" customHeight="1" x14ac:dyDescent="0.3">
      <c r="A17" s="85"/>
      <c r="B17" s="88"/>
      <c r="C17" s="91"/>
      <c r="D17" s="91"/>
      <c r="E17" s="17" t="s">
        <v>153</v>
      </c>
      <c r="F17" s="18"/>
      <c r="G17" s="94"/>
      <c r="H17" s="94"/>
      <c r="I17" s="94"/>
      <c r="J17" s="97"/>
      <c r="K17" s="97"/>
      <c r="L17" s="97"/>
      <c r="M17" s="61"/>
      <c r="N17" s="61"/>
      <c r="O17" s="64"/>
      <c r="P17" s="39"/>
      <c r="Q17" s="39"/>
      <c r="R17" s="61"/>
      <c r="S17" s="48"/>
      <c r="T17" s="48"/>
      <c r="U17" s="71"/>
      <c r="V17" s="72"/>
      <c r="W17" s="75"/>
      <c r="X17" s="76"/>
      <c r="Y17" s="71"/>
      <c r="Z17" s="72"/>
      <c r="AA17" s="55"/>
      <c r="AB17" s="69"/>
      <c r="AC17" s="55"/>
      <c r="AD17" s="61"/>
      <c r="AE17" s="58"/>
    </row>
    <row r="18" spans="1:31" ht="15.75" customHeight="1" thickBot="1" x14ac:dyDescent="0.35">
      <c r="A18" s="86"/>
      <c r="B18" s="89"/>
      <c r="C18" s="92"/>
      <c r="D18" s="92"/>
      <c r="E18" s="20" t="s">
        <v>154</v>
      </c>
      <c r="F18" s="21"/>
      <c r="G18" s="95"/>
      <c r="H18" s="95"/>
      <c r="I18" s="95"/>
      <c r="J18" s="98"/>
      <c r="K18" s="98"/>
      <c r="L18" s="98"/>
      <c r="M18" s="62"/>
      <c r="N18" s="62"/>
      <c r="O18" s="65"/>
      <c r="P18" s="67"/>
      <c r="Q18" s="67"/>
      <c r="R18" s="62"/>
      <c r="S18" s="49"/>
      <c r="T18" s="49"/>
      <c r="U18" s="73"/>
      <c r="V18" s="74"/>
      <c r="W18" s="77"/>
      <c r="X18" s="78"/>
      <c r="Y18" s="73"/>
      <c r="Z18" s="74"/>
      <c r="AA18" s="56"/>
      <c r="AB18" s="70"/>
      <c r="AC18" s="56"/>
      <c r="AD18" s="62"/>
      <c r="AE18" s="59"/>
    </row>
    <row r="19" spans="1:31" ht="15.75" customHeight="1" x14ac:dyDescent="0.3">
      <c r="A19" s="84">
        <f t="shared" ref="A19" si="2">IF(B19="","",IF(B19="DISQ","DISQ",IF(AE19&gt;1,AE19,RANK(B19,$B$9:$B$63,0))))</f>
        <v>11</v>
      </c>
      <c r="B19" s="87">
        <f>IF(OR(G19="",J19="",AND(E19="",E20="",E21="")),"",IF(OR(O21&gt;$R$5,E21="",AD19="DISQ"),"DISQ",R21+S19+T19+U21+W21+Y21+AA19+AB19+AC19))</f>
        <v>135</v>
      </c>
      <c r="C19" s="90" t="s">
        <v>37</v>
      </c>
      <c r="D19" s="90" t="s">
        <v>37</v>
      </c>
      <c r="E19" s="11" t="s">
        <v>155</v>
      </c>
      <c r="F19" s="12">
        <v>4648528</v>
      </c>
      <c r="G19" s="93">
        <v>21</v>
      </c>
      <c r="H19" s="93">
        <v>9</v>
      </c>
      <c r="I19" s="93">
        <v>55</v>
      </c>
      <c r="J19" s="96">
        <v>23</v>
      </c>
      <c r="K19" s="96">
        <v>34</v>
      </c>
      <c r="L19" s="96">
        <v>52</v>
      </c>
      <c r="M19" s="60">
        <f t="shared" ref="M19" si="3">+(G19*3600)+(H19*60)+I19</f>
        <v>76195</v>
      </c>
      <c r="N19" s="60">
        <f t="shared" ref="N19" si="4">+(J19*3600)+(K19*60)+L19</f>
        <v>84892</v>
      </c>
      <c r="O19" s="99" t="str">
        <f t="shared" ref="O19" si="5">IF(O21="","",IF(O21&lt;=$R$5,"УСПЕШНО","Прекорачење времена"))</f>
        <v>УСПЕШНО</v>
      </c>
      <c r="P19" s="66">
        <f t="shared" ref="P19" si="6">IF(AND(O19="УСПЕШНО",R19="УСПЕШНО"),O21,"")</f>
        <v>8697</v>
      </c>
      <c r="Q19" s="66">
        <f t="shared" ref="Q19" si="7">IF(E19="", "", ROUNDUP(P19/60, 0))</f>
        <v>145</v>
      </c>
      <c r="R19" s="13" t="s">
        <v>1</v>
      </c>
      <c r="S19" s="47">
        <v>0</v>
      </c>
      <c r="T19" s="47">
        <f t="shared" ref="T19" si="8">IF(P19&lt;$P$5,0,ROUNDUP((P19-$P$5)/-60,0))</f>
        <v>-25</v>
      </c>
      <c r="U19" s="50"/>
      <c r="V19" s="51"/>
      <c r="W19" s="81"/>
      <c r="X19" s="79"/>
      <c r="Y19" s="50"/>
      <c r="Z19" s="51"/>
      <c r="AA19" s="54"/>
      <c r="AB19" s="68">
        <v>10</v>
      </c>
      <c r="AC19" s="54"/>
      <c r="AD19" s="60"/>
      <c r="AE19" s="57"/>
    </row>
    <row r="20" spans="1:31" ht="15.75" customHeight="1" x14ac:dyDescent="0.3">
      <c r="A20" s="85"/>
      <c r="B20" s="88"/>
      <c r="C20" s="91"/>
      <c r="D20" s="91"/>
      <c r="E20" s="14" t="s">
        <v>156</v>
      </c>
      <c r="F20" s="15"/>
      <c r="G20" s="94"/>
      <c r="H20" s="94"/>
      <c r="I20" s="94"/>
      <c r="J20" s="97"/>
      <c r="K20" s="97"/>
      <c r="L20" s="97"/>
      <c r="M20" s="61"/>
      <c r="N20" s="61"/>
      <c r="O20" s="100"/>
      <c r="P20" s="39"/>
      <c r="Q20" s="39"/>
      <c r="R20" s="16">
        <v>3</v>
      </c>
      <c r="S20" s="48"/>
      <c r="T20" s="48"/>
      <c r="U20" s="52"/>
      <c r="V20" s="53"/>
      <c r="W20" s="82"/>
      <c r="X20" s="80"/>
      <c r="Y20" s="52"/>
      <c r="Z20" s="53"/>
      <c r="AA20" s="55"/>
      <c r="AB20" s="69"/>
      <c r="AC20" s="55"/>
      <c r="AD20" s="61"/>
      <c r="AE20" s="58"/>
    </row>
    <row r="21" spans="1:31" ht="15.75" customHeight="1" x14ac:dyDescent="0.3">
      <c r="A21" s="85"/>
      <c r="B21" s="88"/>
      <c r="C21" s="91"/>
      <c r="D21" s="91"/>
      <c r="E21" s="17" t="s">
        <v>157</v>
      </c>
      <c r="F21" s="18"/>
      <c r="G21" s="94"/>
      <c r="H21" s="94"/>
      <c r="I21" s="94"/>
      <c r="J21" s="97"/>
      <c r="K21" s="97"/>
      <c r="L21" s="97"/>
      <c r="M21" s="61"/>
      <c r="N21" s="61"/>
      <c r="O21" s="63">
        <f t="shared" ref="O21" si="9">IF(OR(M19=0,N19=0),"",N19-M19)</f>
        <v>8697</v>
      </c>
      <c r="P21" s="39"/>
      <c r="Q21" s="39"/>
      <c r="R21" s="83">
        <f t="shared" ref="R21" si="10">IF(R20="","",R20*50)</f>
        <v>150</v>
      </c>
      <c r="S21" s="48"/>
      <c r="T21" s="48"/>
      <c r="U21" s="71">
        <f t="shared" ref="U21" si="11">U19*20-($W$5-U19)*5</f>
        <v>0</v>
      </c>
      <c r="V21" s="72"/>
      <c r="W21" s="75">
        <f t="shared" ref="W21" si="12">W19*5-X19*5</f>
        <v>0</v>
      </c>
      <c r="X21" s="76"/>
      <c r="Y21" s="71">
        <f t="shared" ref="Y21" si="13">Y19*20</f>
        <v>0</v>
      </c>
      <c r="Z21" s="72"/>
      <c r="AA21" s="55"/>
      <c r="AB21" s="69"/>
      <c r="AC21" s="55"/>
      <c r="AD21" s="61"/>
      <c r="AE21" s="58"/>
    </row>
    <row r="22" spans="1:31" ht="15.75" customHeight="1" x14ac:dyDescent="0.3">
      <c r="A22" s="85"/>
      <c r="B22" s="88"/>
      <c r="C22" s="91"/>
      <c r="D22" s="91"/>
      <c r="E22" s="17"/>
      <c r="F22" s="18"/>
      <c r="G22" s="94"/>
      <c r="H22" s="94"/>
      <c r="I22" s="94"/>
      <c r="J22" s="97"/>
      <c r="K22" s="97"/>
      <c r="L22" s="97"/>
      <c r="M22" s="61"/>
      <c r="N22" s="61"/>
      <c r="O22" s="64"/>
      <c r="P22" s="39"/>
      <c r="Q22" s="39"/>
      <c r="R22" s="61"/>
      <c r="S22" s="48"/>
      <c r="T22" s="48"/>
      <c r="U22" s="71"/>
      <c r="V22" s="72"/>
      <c r="W22" s="75"/>
      <c r="X22" s="76"/>
      <c r="Y22" s="71"/>
      <c r="Z22" s="72"/>
      <c r="AA22" s="55"/>
      <c r="AB22" s="69"/>
      <c r="AC22" s="55"/>
      <c r="AD22" s="61"/>
      <c r="AE22" s="58"/>
    </row>
    <row r="23" spans="1:31" ht="15.75" customHeight="1" thickBot="1" x14ac:dyDescent="0.35">
      <c r="A23" s="86"/>
      <c r="B23" s="89"/>
      <c r="C23" s="92"/>
      <c r="D23" s="92"/>
      <c r="E23" s="20"/>
      <c r="F23" s="21"/>
      <c r="G23" s="95"/>
      <c r="H23" s="95"/>
      <c r="I23" s="95"/>
      <c r="J23" s="98"/>
      <c r="K23" s="98"/>
      <c r="L23" s="98"/>
      <c r="M23" s="62"/>
      <c r="N23" s="62"/>
      <c r="O23" s="65"/>
      <c r="P23" s="67"/>
      <c r="Q23" s="67"/>
      <c r="R23" s="62"/>
      <c r="S23" s="49"/>
      <c r="T23" s="49"/>
      <c r="U23" s="73"/>
      <c r="V23" s="74"/>
      <c r="W23" s="77"/>
      <c r="X23" s="78"/>
      <c r="Y23" s="73"/>
      <c r="Z23" s="74"/>
      <c r="AA23" s="56"/>
      <c r="AB23" s="70"/>
      <c r="AC23" s="56"/>
      <c r="AD23" s="62"/>
      <c r="AE23" s="59"/>
    </row>
    <row r="24" spans="1:31" ht="15.75" customHeight="1" x14ac:dyDescent="0.3">
      <c r="A24" s="84">
        <f t="shared" ref="A24" si="14">IF(B24="","",IF(B24="DISQ","DISQ",IF(AE24&gt;1,AE24,RANK(B24,$B$9:$B$63,0))))</f>
        <v>8</v>
      </c>
      <c r="B24" s="87">
        <f>IF(OR(G24="",J24="",AND(E24="",E25="",E26="")),"",IF(OR(O26&gt;$R$5,E26="",AD24="DISQ"),"DISQ",R26+S24+T24+U26+W26+Y26+AA24+AB24+AC24))</f>
        <v>362</v>
      </c>
      <c r="C24" s="90" t="s">
        <v>57</v>
      </c>
      <c r="D24" s="90" t="s">
        <v>141</v>
      </c>
      <c r="E24" s="11" t="s">
        <v>158</v>
      </c>
      <c r="F24" s="12">
        <v>1392085</v>
      </c>
      <c r="G24" s="93">
        <v>21</v>
      </c>
      <c r="H24" s="93">
        <v>4</v>
      </c>
      <c r="I24" s="93">
        <v>58</v>
      </c>
      <c r="J24" s="96">
        <v>23</v>
      </c>
      <c r="K24" s="96">
        <v>12</v>
      </c>
      <c r="L24" s="96">
        <v>37</v>
      </c>
      <c r="M24" s="60">
        <f t="shared" ref="M24" si="15">+(G24*3600)+(H24*60)+I24</f>
        <v>75898</v>
      </c>
      <c r="N24" s="60">
        <f t="shared" ref="N24" si="16">+(J24*3600)+(K24*60)+L24</f>
        <v>83557</v>
      </c>
      <c r="O24" s="99" t="str">
        <f t="shared" ref="O24" si="17">IF(O26="","",IF(O26&lt;=$R$5,"УСПЕШНО","Прекорачење времена"))</f>
        <v>УСПЕШНО</v>
      </c>
      <c r="P24" s="66">
        <f t="shared" ref="P24" si="18">IF(AND(O24="УСПЕШНО",R24="УСПЕШНО"),O26,"")</f>
        <v>7659</v>
      </c>
      <c r="Q24" s="66">
        <f t="shared" ref="Q24" si="19">IF(E24="", "", ROUNDUP(P24/60, 0))</f>
        <v>128</v>
      </c>
      <c r="R24" s="13" t="s">
        <v>1</v>
      </c>
      <c r="S24" s="47">
        <v>10</v>
      </c>
      <c r="T24" s="47">
        <f t="shared" ref="T24" si="20">IF(P24&lt;$P$5,0,ROUNDUP((P24-$P$5)/-60,0))</f>
        <v>-8</v>
      </c>
      <c r="U24" s="50"/>
      <c r="V24" s="51"/>
      <c r="W24" s="81"/>
      <c r="X24" s="79"/>
      <c r="Y24" s="50"/>
      <c r="Z24" s="51"/>
      <c r="AA24" s="54"/>
      <c r="AB24" s="68">
        <v>10</v>
      </c>
      <c r="AC24" s="54"/>
      <c r="AD24" s="60"/>
      <c r="AE24" s="57"/>
    </row>
    <row r="25" spans="1:31" ht="15.75" customHeight="1" x14ac:dyDescent="0.3">
      <c r="A25" s="85"/>
      <c r="B25" s="88"/>
      <c r="C25" s="91"/>
      <c r="D25" s="91"/>
      <c r="E25" s="14" t="s">
        <v>159</v>
      </c>
      <c r="F25" s="15"/>
      <c r="G25" s="94"/>
      <c r="H25" s="94"/>
      <c r="I25" s="94"/>
      <c r="J25" s="97"/>
      <c r="K25" s="97"/>
      <c r="L25" s="97"/>
      <c r="M25" s="61"/>
      <c r="N25" s="61"/>
      <c r="O25" s="100"/>
      <c r="P25" s="39"/>
      <c r="Q25" s="39"/>
      <c r="R25" s="16">
        <v>7</v>
      </c>
      <c r="S25" s="48"/>
      <c r="T25" s="48"/>
      <c r="U25" s="52"/>
      <c r="V25" s="53"/>
      <c r="W25" s="82"/>
      <c r="X25" s="80"/>
      <c r="Y25" s="52"/>
      <c r="Z25" s="53"/>
      <c r="AA25" s="55"/>
      <c r="AB25" s="69"/>
      <c r="AC25" s="55"/>
      <c r="AD25" s="61"/>
      <c r="AE25" s="58"/>
    </row>
    <row r="26" spans="1:31" ht="15.75" customHeight="1" x14ac:dyDescent="0.3">
      <c r="A26" s="85"/>
      <c r="B26" s="88"/>
      <c r="C26" s="91"/>
      <c r="D26" s="91"/>
      <c r="E26" s="17" t="s">
        <v>160</v>
      </c>
      <c r="F26" s="18"/>
      <c r="G26" s="94"/>
      <c r="H26" s="94"/>
      <c r="I26" s="94"/>
      <c r="J26" s="97"/>
      <c r="K26" s="97"/>
      <c r="L26" s="97"/>
      <c r="M26" s="61"/>
      <c r="N26" s="61"/>
      <c r="O26" s="63">
        <f t="shared" ref="O26" si="21">IF(OR(M24=0,N24=0),"",N24-M24)</f>
        <v>7659</v>
      </c>
      <c r="P26" s="39"/>
      <c r="Q26" s="39"/>
      <c r="R26" s="83">
        <f t="shared" ref="R26" si="22">IF(R25="","",R25*50)</f>
        <v>350</v>
      </c>
      <c r="S26" s="48"/>
      <c r="T26" s="48"/>
      <c r="U26" s="71">
        <f t="shared" ref="U26" si="23">U24*20-($W$5-U24)*5</f>
        <v>0</v>
      </c>
      <c r="V26" s="72"/>
      <c r="W26" s="75">
        <f t="shared" ref="W26" si="24">W24*5-X24*5</f>
        <v>0</v>
      </c>
      <c r="X26" s="76"/>
      <c r="Y26" s="71">
        <f t="shared" ref="Y26" si="25">Y24*20</f>
        <v>0</v>
      </c>
      <c r="Z26" s="72"/>
      <c r="AA26" s="55"/>
      <c r="AB26" s="69"/>
      <c r="AC26" s="55"/>
      <c r="AD26" s="61"/>
      <c r="AE26" s="58"/>
    </row>
    <row r="27" spans="1:31" ht="15.75" customHeight="1" x14ac:dyDescent="0.3">
      <c r="A27" s="85"/>
      <c r="B27" s="88"/>
      <c r="C27" s="91"/>
      <c r="D27" s="91"/>
      <c r="E27" s="17"/>
      <c r="F27" s="18"/>
      <c r="G27" s="94"/>
      <c r="H27" s="94"/>
      <c r="I27" s="94"/>
      <c r="J27" s="97"/>
      <c r="K27" s="97"/>
      <c r="L27" s="97"/>
      <c r="M27" s="61"/>
      <c r="N27" s="61"/>
      <c r="O27" s="64"/>
      <c r="P27" s="39"/>
      <c r="Q27" s="39"/>
      <c r="R27" s="61"/>
      <c r="S27" s="48"/>
      <c r="T27" s="48"/>
      <c r="U27" s="71"/>
      <c r="V27" s="72"/>
      <c r="W27" s="75"/>
      <c r="X27" s="76"/>
      <c r="Y27" s="71"/>
      <c r="Z27" s="72"/>
      <c r="AA27" s="55"/>
      <c r="AB27" s="69"/>
      <c r="AC27" s="55"/>
      <c r="AD27" s="61"/>
      <c r="AE27" s="58"/>
    </row>
    <row r="28" spans="1:31" ht="15.75" customHeight="1" thickBot="1" x14ac:dyDescent="0.35">
      <c r="A28" s="86"/>
      <c r="B28" s="89"/>
      <c r="C28" s="92"/>
      <c r="D28" s="92"/>
      <c r="E28" s="20"/>
      <c r="F28" s="21"/>
      <c r="G28" s="95"/>
      <c r="H28" s="95"/>
      <c r="I28" s="95"/>
      <c r="J28" s="98"/>
      <c r="K28" s="98"/>
      <c r="L28" s="98"/>
      <c r="M28" s="62"/>
      <c r="N28" s="62"/>
      <c r="O28" s="65"/>
      <c r="P28" s="67"/>
      <c r="Q28" s="67"/>
      <c r="R28" s="62"/>
      <c r="S28" s="49"/>
      <c r="T28" s="49"/>
      <c r="U28" s="73"/>
      <c r="V28" s="74"/>
      <c r="W28" s="77"/>
      <c r="X28" s="78"/>
      <c r="Y28" s="73"/>
      <c r="Z28" s="74"/>
      <c r="AA28" s="56"/>
      <c r="AB28" s="70"/>
      <c r="AC28" s="56"/>
      <c r="AD28" s="62"/>
      <c r="AE28" s="59"/>
    </row>
    <row r="29" spans="1:31" ht="15.75" customHeight="1" x14ac:dyDescent="0.3">
      <c r="A29" s="84">
        <f t="shared" ref="A29" si="26">IF(B29="","",IF(B29="DISQ","DISQ",IF(AE29&gt;1,AE29,RANK(B29,$B$9:$B$63,0))))</f>
        <v>4</v>
      </c>
      <c r="B29" s="87">
        <f>IF(OR(G29="",J29="",AND(E29="",E30="",E31="")),"",IF(OR(O31&gt;$R$5,E31="",AD29="DISQ"),"DISQ",R31+S29+T29+U31+W31+Y31+AA29+AB29+AC29))</f>
        <v>390</v>
      </c>
      <c r="C29" s="90" t="s">
        <v>57</v>
      </c>
      <c r="D29" s="90" t="s">
        <v>142</v>
      </c>
      <c r="E29" s="11" t="s">
        <v>161</v>
      </c>
      <c r="F29" s="12">
        <v>1392083</v>
      </c>
      <c r="G29" s="93">
        <v>20</v>
      </c>
      <c r="H29" s="93">
        <v>54</v>
      </c>
      <c r="I29" s="93">
        <v>59</v>
      </c>
      <c r="J29" s="96">
        <v>22</v>
      </c>
      <c r="K29" s="96">
        <v>14</v>
      </c>
      <c r="L29" s="96">
        <v>19</v>
      </c>
      <c r="M29" s="60">
        <f t="shared" ref="M29" si="27">+(G29*3600)+(H29*60)+I29</f>
        <v>75299</v>
      </c>
      <c r="N29" s="60">
        <f t="shared" ref="N29" si="28">+(J29*3600)+(K29*60)+L29</f>
        <v>80059</v>
      </c>
      <c r="O29" s="99" t="str">
        <f t="shared" ref="O29" si="29">IF(O31="","",IF(O31&lt;=$R$5,"УСПЕШНО","Прекорачење времена"))</f>
        <v>УСПЕШНО</v>
      </c>
      <c r="P29" s="66">
        <f t="shared" ref="P29" si="30">IF(AND(O29="УСПЕШНО",R29="УСПЕШНО"),O31,"")</f>
        <v>4760</v>
      </c>
      <c r="Q29" s="66">
        <f t="shared" ref="Q29" si="31">IF(E29="", "", ROUNDUP(P29/60, 0))</f>
        <v>80</v>
      </c>
      <c r="R29" s="13" t="s">
        <v>1</v>
      </c>
      <c r="S29" s="47">
        <v>40</v>
      </c>
      <c r="T29" s="47">
        <f t="shared" ref="T29" si="32">IF(P29&lt;$P$5,0,ROUNDUP((P29-$P$5)/-60,0))</f>
        <v>0</v>
      </c>
      <c r="U29" s="50"/>
      <c r="V29" s="51"/>
      <c r="W29" s="81"/>
      <c r="X29" s="79"/>
      <c r="Y29" s="50"/>
      <c r="Z29" s="51"/>
      <c r="AA29" s="54"/>
      <c r="AB29" s="68"/>
      <c r="AC29" s="54"/>
      <c r="AD29" s="60"/>
      <c r="AE29" s="57"/>
    </row>
    <row r="30" spans="1:31" ht="15.75" customHeight="1" x14ac:dyDescent="0.3">
      <c r="A30" s="85"/>
      <c r="B30" s="88"/>
      <c r="C30" s="91"/>
      <c r="D30" s="91"/>
      <c r="E30" s="14" t="s">
        <v>162</v>
      </c>
      <c r="F30" s="15"/>
      <c r="G30" s="94"/>
      <c r="H30" s="94"/>
      <c r="I30" s="94"/>
      <c r="J30" s="97"/>
      <c r="K30" s="97"/>
      <c r="L30" s="97"/>
      <c r="M30" s="61"/>
      <c r="N30" s="61"/>
      <c r="O30" s="100"/>
      <c r="P30" s="39"/>
      <c r="Q30" s="39"/>
      <c r="R30" s="16">
        <v>7</v>
      </c>
      <c r="S30" s="48"/>
      <c r="T30" s="48"/>
      <c r="U30" s="52"/>
      <c r="V30" s="53"/>
      <c r="W30" s="82"/>
      <c r="X30" s="80"/>
      <c r="Y30" s="52"/>
      <c r="Z30" s="53"/>
      <c r="AA30" s="55"/>
      <c r="AB30" s="69"/>
      <c r="AC30" s="55"/>
      <c r="AD30" s="61"/>
      <c r="AE30" s="58"/>
    </row>
    <row r="31" spans="1:31" ht="15.75" customHeight="1" x14ac:dyDescent="0.3">
      <c r="A31" s="85"/>
      <c r="B31" s="88"/>
      <c r="C31" s="91"/>
      <c r="D31" s="91"/>
      <c r="E31" s="17" t="s">
        <v>163</v>
      </c>
      <c r="F31" s="18"/>
      <c r="G31" s="94"/>
      <c r="H31" s="94"/>
      <c r="I31" s="94"/>
      <c r="J31" s="97"/>
      <c r="K31" s="97"/>
      <c r="L31" s="97"/>
      <c r="M31" s="61"/>
      <c r="N31" s="61"/>
      <c r="O31" s="63">
        <f t="shared" ref="O31" si="33">IF(OR(M29=0,N29=0),"",N29-M29)</f>
        <v>4760</v>
      </c>
      <c r="P31" s="39"/>
      <c r="Q31" s="39"/>
      <c r="R31" s="83">
        <f t="shared" ref="R31" si="34">IF(R30="","",R30*50)</f>
        <v>350</v>
      </c>
      <c r="S31" s="48"/>
      <c r="T31" s="48"/>
      <c r="U31" s="71">
        <f t="shared" ref="U31" si="35">U29*20-($W$5-U29)*5</f>
        <v>0</v>
      </c>
      <c r="V31" s="72"/>
      <c r="W31" s="75">
        <f t="shared" ref="W31" si="36">W29*5-X29*5</f>
        <v>0</v>
      </c>
      <c r="X31" s="76"/>
      <c r="Y31" s="71">
        <f t="shared" ref="Y31" si="37">Y29*20</f>
        <v>0</v>
      </c>
      <c r="Z31" s="72"/>
      <c r="AA31" s="55"/>
      <c r="AB31" s="69"/>
      <c r="AC31" s="55"/>
      <c r="AD31" s="61"/>
      <c r="AE31" s="58"/>
    </row>
    <row r="32" spans="1:31" ht="15.75" customHeight="1" x14ac:dyDescent="0.3">
      <c r="A32" s="85"/>
      <c r="B32" s="88"/>
      <c r="C32" s="91"/>
      <c r="D32" s="91"/>
      <c r="E32" s="17"/>
      <c r="F32" s="18"/>
      <c r="G32" s="94"/>
      <c r="H32" s="94"/>
      <c r="I32" s="94"/>
      <c r="J32" s="97"/>
      <c r="K32" s="97"/>
      <c r="L32" s="97"/>
      <c r="M32" s="61"/>
      <c r="N32" s="61"/>
      <c r="O32" s="64"/>
      <c r="P32" s="39"/>
      <c r="Q32" s="39"/>
      <c r="R32" s="61"/>
      <c r="S32" s="48"/>
      <c r="T32" s="48"/>
      <c r="U32" s="71"/>
      <c r="V32" s="72"/>
      <c r="W32" s="75"/>
      <c r="X32" s="76"/>
      <c r="Y32" s="71"/>
      <c r="Z32" s="72"/>
      <c r="AA32" s="55"/>
      <c r="AB32" s="69"/>
      <c r="AC32" s="55"/>
      <c r="AD32" s="61"/>
      <c r="AE32" s="58"/>
    </row>
    <row r="33" spans="1:31" ht="15.75" customHeight="1" thickBot="1" x14ac:dyDescent="0.35">
      <c r="A33" s="86"/>
      <c r="B33" s="89"/>
      <c r="C33" s="92"/>
      <c r="D33" s="92"/>
      <c r="E33" s="20"/>
      <c r="F33" s="21"/>
      <c r="G33" s="95"/>
      <c r="H33" s="95"/>
      <c r="I33" s="95"/>
      <c r="J33" s="98"/>
      <c r="K33" s="98"/>
      <c r="L33" s="98"/>
      <c r="M33" s="62"/>
      <c r="N33" s="62"/>
      <c r="O33" s="65"/>
      <c r="P33" s="67"/>
      <c r="Q33" s="67"/>
      <c r="R33" s="62"/>
      <c r="S33" s="49"/>
      <c r="T33" s="49"/>
      <c r="U33" s="73"/>
      <c r="V33" s="74"/>
      <c r="W33" s="77"/>
      <c r="X33" s="78"/>
      <c r="Y33" s="73"/>
      <c r="Z33" s="74"/>
      <c r="AA33" s="56"/>
      <c r="AB33" s="70"/>
      <c r="AC33" s="56"/>
      <c r="AD33" s="62"/>
      <c r="AE33" s="59"/>
    </row>
    <row r="34" spans="1:31" ht="15.75" customHeight="1" x14ac:dyDescent="0.3">
      <c r="A34" s="84">
        <f t="shared" ref="A34" si="38">IF(B34="","",IF(B34="DISQ","DISQ",IF(AE34&gt;1,AE34,RANK(B34,$B$9:$B$63,0))))</f>
        <v>3</v>
      </c>
      <c r="B34" s="87">
        <f>IF(OR(G34="",J34="",AND(E34="",E35="",E36="")),"",IF(OR(O36&gt;$R$5,E36="",AD34="DISQ"),"DISQ",R36+S34+T34+U36+W36+Y36+AA34+AB34+AC34))</f>
        <v>425</v>
      </c>
      <c r="C34" s="90" t="s">
        <v>58</v>
      </c>
      <c r="D34" s="90" t="s">
        <v>143</v>
      </c>
      <c r="E34" s="11" t="s">
        <v>164</v>
      </c>
      <c r="F34" s="12">
        <v>4648522</v>
      </c>
      <c r="G34" s="93">
        <v>21</v>
      </c>
      <c r="H34" s="93">
        <v>0</v>
      </c>
      <c r="I34" s="93">
        <v>1</v>
      </c>
      <c r="J34" s="96">
        <v>22</v>
      </c>
      <c r="K34" s="96">
        <v>19</v>
      </c>
      <c r="L34" s="96">
        <v>3</v>
      </c>
      <c r="M34" s="60">
        <f t="shared" ref="M34" si="39">+(G34*3600)+(H34*60)+I34</f>
        <v>75601</v>
      </c>
      <c r="N34" s="60">
        <f t="shared" ref="N34" si="40">+(J34*3600)+(K34*60)+L34</f>
        <v>80343</v>
      </c>
      <c r="O34" s="99" t="str">
        <f t="shared" ref="O34" si="41">IF(O36="","",IF(O36&lt;=$R$5,"УСПЕШНО","Прекорачење времена"))</f>
        <v>УСПЕШНО</v>
      </c>
      <c r="P34" s="66">
        <f t="shared" ref="P34" si="42">IF(AND(O34="УСПЕШНО",R34="УСПЕШНО"),O36,"")</f>
        <v>4742</v>
      </c>
      <c r="Q34" s="66">
        <f>IF(E34="", "", ROUNDUP(P34/60, 0))</f>
        <v>80</v>
      </c>
      <c r="R34" s="13" t="s">
        <v>1</v>
      </c>
      <c r="S34" s="47">
        <v>60</v>
      </c>
      <c r="T34" s="47">
        <f t="shared" ref="T34" si="43">IF(P34&lt;$P$5,0,ROUNDUP((P34-$P$5)/-60,0))</f>
        <v>0</v>
      </c>
      <c r="U34" s="50"/>
      <c r="V34" s="51"/>
      <c r="W34" s="81"/>
      <c r="X34" s="79"/>
      <c r="Y34" s="50"/>
      <c r="Z34" s="51"/>
      <c r="AA34" s="54">
        <v>10</v>
      </c>
      <c r="AB34" s="68">
        <v>5</v>
      </c>
      <c r="AC34" s="54"/>
      <c r="AD34" s="60"/>
      <c r="AE34" s="57"/>
    </row>
    <row r="35" spans="1:31" ht="15.75" customHeight="1" x14ac:dyDescent="0.3">
      <c r="A35" s="85"/>
      <c r="B35" s="88"/>
      <c r="C35" s="91"/>
      <c r="D35" s="91"/>
      <c r="E35" s="14" t="s">
        <v>165</v>
      </c>
      <c r="F35" s="15"/>
      <c r="G35" s="94"/>
      <c r="H35" s="94"/>
      <c r="I35" s="94"/>
      <c r="J35" s="97"/>
      <c r="K35" s="97"/>
      <c r="L35" s="97"/>
      <c r="M35" s="61"/>
      <c r="N35" s="61"/>
      <c r="O35" s="100"/>
      <c r="P35" s="39"/>
      <c r="Q35" s="39"/>
      <c r="R35" s="16">
        <v>7</v>
      </c>
      <c r="S35" s="48"/>
      <c r="T35" s="48"/>
      <c r="U35" s="52"/>
      <c r="V35" s="53"/>
      <c r="W35" s="82"/>
      <c r="X35" s="80"/>
      <c r="Y35" s="52"/>
      <c r="Z35" s="53"/>
      <c r="AA35" s="55"/>
      <c r="AB35" s="69"/>
      <c r="AC35" s="55"/>
      <c r="AD35" s="61"/>
      <c r="AE35" s="58"/>
    </row>
    <row r="36" spans="1:31" ht="15.75" customHeight="1" x14ac:dyDescent="0.3">
      <c r="A36" s="85"/>
      <c r="B36" s="88"/>
      <c r="C36" s="91"/>
      <c r="D36" s="91"/>
      <c r="E36" s="17" t="s">
        <v>166</v>
      </c>
      <c r="F36" s="18"/>
      <c r="G36" s="94"/>
      <c r="H36" s="94"/>
      <c r="I36" s="94"/>
      <c r="J36" s="97"/>
      <c r="K36" s="97"/>
      <c r="L36" s="97"/>
      <c r="M36" s="61"/>
      <c r="N36" s="61"/>
      <c r="O36" s="63">
        <f t="shared" ref="O36" si="44">IF(OR(M34=0,N34=0),"",N34-M34)</f>
        <v>4742</v>
      </c>
      <c r="P36" s="39"/>
      <c r="Q36" s="39"/>
      <c r="R36" s="83">
        <f>IF(R35="","",R35*50)</f>
        <v>350</v>
      </c>
      <c r="S36" s="48"/>
      <c r="T36" s="48"/>
      <c r="U36" s="71">
        <f t="shared" ref="U36" si="45">U34*20-($W$5-U34)*5</f>
        <v>0</v>
      </c>
      <c r="V36" s="72"/>
      <c r="W36" s="75">
        <f t="shared" ref="W36" si="46">W34*5-X34*5</f>
        <v>0</v>
      </c>
      <c r="X36" s="76"/>
      <c r="Y36" s="71">
        <f t="shared" ref="Y36" si="47">Y34*20</f>
        <v>0</v>
      </c>
      <c r="Z36" s="72"/>
      <c r="AA36" s="55"/>
      <c r="AB36" s="69"/>
      <c r="AC36" s="55"/>
      <c r="AD36" s="61"/>
      <c r="AE36" s="58"/>
    </row>
    <row r="37" spans="1:31" ht="15.75" customHeight="1" x14ac:dyDescent="0.3">
      <c r="A37" s="85"/>
      <c r="B37" s="88"/>
      <c r="C37" s="91"/>
      <c r="D37" s="91"/>
      <c r="E37" s="17" t="s">
        <v>167</v>
      </c>
      <c r="F37" s="18"/>
      <c r="G37" s="94"/>
      <c r="H37" s="94"/>
      <c r="I37" s="94"/>
      <c r="J37" s="97"/>
      <c r="K37" s="97"/>
      <c r="L37" s="97"/>
      <c r="M37" s="61"/>
      <c r="N37" s="61"/>
      <c r="O37" s="64"/>
      <c r="P37" s="39"/>
      <c r="Q37" s="39"/>
      <c r="R37" s="61"/>
      <c r="S37" s="48"/>
      <c r="T37" s="48"/>
      <c r="U37" s="71"/>
      <c r="V37" s="72"/>
      <c r="W37" s="75"/>
      <c r="X37" s="76"/>
      <c r="Y37" s="71"/>
      <c r="Z37" s="72"/>
      <c r="AA37" s="55"/>
      <c r="AB37" s="69"/>
      <c r="AC37" s="55"/>
      <c r="AD37" s="61"/>
      <c r="AE37" s="58"/>
    </row>
    <row r="38" spans="1:31" ht="15.75" customHeight="1" thickBot="1" x14ac:dyDescent="0.35">
      <c r="A38" s="86"/>
      <c r="B38" s="89"/>
      <c r="C38" s="92"/>
      <c r="D38" s="92"/>
      <c r="E38" s="20" t="s">
        <v>168</v>
      </c>
      <c r="F38" s="21"/>
      <c r="G38" s="95"/>
      <c r="H38" s="95"/>
      <c r="I38" s="95"/>
      <c r="J38" s="98"/>
      <c r="K38" s="98"/>
      <c r="L38" s="98"/>
      <c r="M38" s="62"/>
      <c r="N38" s="62"/>
      <c r="O38" s="65"/>
      <c r="P38" s="67"/>
      <c r="Q38" s="67"/>
      <c r="R38" s="62"/>
      <c r="S38" s="49"/>
      <c r="T38" s="49"/>
      <c r="U38" s="73"/>
      <c r="V38" s="74"/>
      <c r="W38" s="77"/>
      <c r="X38" s="78"/>
      <c r="Y38" s="73"/>
      <c r="Z38" s="74"/>
      <c r="AA38" s="56"/>
      <c r="AB38" s="70"/>
      <c r="AC38" s="56"/>
      <c r="AD38" s="62"/>
      <c r="AE38" s="59"/>
    </row>
    <row r="39" spans="1:31" ht="15.75" customHeight="1" x14ac:dyDescent="0.3">
      <c r="A39" s="84">
        <f t="shared" ref="A39" si="48">IF(B39="","",IF(B39="DISQ","DISQ",IF(AE39&gt;1,AE39,RANK(B39,$B$9:$B$63,0))))</f>
        <v>10</v>
      </c>
      <c r="B39" s="87">
        <f>IF(OR(G39="",J39="",AND(E39="",E40="",E41="")),"",IF(OR(O41&gt;$R$5,E41="",AD39="DISQ"),"DISQ",R41+S39+T39+U41+W41+Y41+AA39+AB39+AC39))</f>
        <v>310</v>
      </c>
      <c r="C39" s="90" t="s">
        <v>58</v>
      </c>
      <c r="D39" s="90" t="s">
        <v>144</v>
      </c>
      <c r="E39" s="11" t="s">
        <v>169</v>
      </c>
      <c r="F39" s="12">
        <v>4648512</v>
      </c>
      <c r="G39" s="93">
        <v>20</v>
      </c>
      <c r="H39" s="93">
        <v>39</v>
      </c>
      <c r="I39" s="93">
        <v>50</v>
      </c>
      <c r="J39" s="96">
        <v>22</v>
      </c>
      <c r="K39" s="96">
        <v>27</v>
      </c>
      <c r="L39" s="96">
        <v>26</v>
      </c>
      <c r="M39" s="60">
        <f t="shared" ref="M39" si="49">+(G39*3600)+(H39*60)+I39</f>
        <v>74390</v>
      </c>
      <c r="N39" s="60">
        <f t="shared" ref="N39" si="50">+(J39*3600)+(K39*60)+L39</f>
        <v>80846</v>
      </c>
      <c r="O39" s="99" t="str">
        <f t="shared" ref="O39" si="51">IF(O41="","",IF(O41&lt;=$R$5,"УСПЕШНО","Прекорачење времена"))</f>
        <v>УСПЕШНО</v>
      </c>
      <c r="P39" s="66">
        <f t="shared" ref="P39" si="52">IF(AND(O39="УСПЕШНО",R39="УСПЕШНО"),O41,"")</f>
        <v>6456</v>
      </c>
      <c r="Q39" s="66">
        <f t="shared" ref="Q39" si="53">IF(E39="", "", ROUNDUP(P39/60, 0))</f>
        <v>108</v>
      </c>
      <c r="R39" s="13" t="s">
        <v>1</v>
      </c>
      <c r="S39" s="47">
        <v>0</v>
      </c>
      <c r="T39" s="47">
        <f t="shared" ref="T39" si="54">IF(P39&lt;$P$5,0,ROUNDUP((P39-$P$5)/-60,0))</f>
        <v>0</v>
      </c>
      <c r="U39" s="50"/>
      <c r="V39" s="51"/>
      <c r="W39" s="81"/>
      <c r="X39" s="79"/>
      <c r="Y39" s="50"/>
      <c r="Z39" s="51"/>
      <c r="AA39" s="54">
        <v>5</v>
      </c>
      <c r="AB39" s="68">
        <v>5</v>
      </c>
      <c r="AC39" s="54"/>
      <c r="AD39" s="60"/>
      <c r="AE39" s="57"/>
    </row>
    <row r="40" spans="1:31" ht="15.75" customHeight="1" x14ac:dyDescent="0.3">
      <c r="A40" s="85"/>
      <c r="B40" s="88"/>
      <c r="C40" s="91"/>
      <c r="D40" s="91"/>
      <c r="E40" s="14" t="s">
        <v>170</v>
      </c>
      <c r="F40" s="15"/>
      <c r="G40" s="94"/>
      <c r="H40" s="94"/>
      <c r="I40" s="94"/>
      <c r="J40" s="97"/>
      <c r="K40" s="97"/>
      <c r="L40" s="97"/>
      <c r="M40" s="61"/>
      <c r="N40" s="61"/>
      <c r="O40" s="100"/>
      <c r="P40" s="39"/>
      <c r="Q40" s="39"/>
      <c r="R40" s="16">
        <v>6</v>
      </c>
      <c r="S40" s="48"/>
      <c r="T40" s="48"/>
      <c r="U40" s="52"/>
      <c r="V40" s="53"/>
      <c r="W40" s="82"/>
      <c r="X40" s="80"/>
      <c r="Y40" s="52"/>
      <c r="Z40" s="53"/>
      <c r="AA40" s="55"/>
      <c r="AB40" s="69"/>
      <c r="AC40" s="55"/>
      <c r="AD40" s="61"/>
      <c r="AE40" s="58"/>
    </row>
    <row r="41" spans="1:31" ht="15.75" customHeight="1" x14ac:dyDescent="0.3">
      <c r="A41" s="85"/>
      <c r="B41" s="88"/>
      <c r="C41" s="91"/>
      <c r="D41" s="91"/>
      <c r="E41" s="17" t="s">
        <v>171</v>
      </c>
      <c r="F41" s="18"/>
      <c r="G41" s="94"/>
      <c r="H41" s="94"/>
      <c r="I41" s="94"/>
      <c r="J41" s="97"/>
      <c r="K41" s="97"/>
      <c r="L41" s="97"/>
      <c r="M41" s="61"/>
      <c r="N41" s="61"/>
      <c r="O41" s="63">
        <f t="shared" ref="O41" si="55">IF(OR(M39=0,N39=0),"",N39-M39)</f>
        <v>6456</v>
      </c>
      <c r="P41" s="39"/>
      <c r="Q41" s="39"/>
      <c r="R41" s="83">
        <f t="shared" ref="R41" si="56">IF(R40="","",R40*50)</f>
        <v>300</v>
      </c>
      <c r="S41" s="48"/>
      <c r="T41" s="48"/>
      <c r="U41" s="71">
        <f t="shared" ref="U41" si="57">U39*20-($W$5-U39)*5</f>
        <v>0</v>
      </c>
      <c r="V41" s="72"/>
      <c r="W41" s="75">
        <f t="shared" ref="W41" si="58">W39*5-X39*5</f>
        <v>0</v>
      </c>
      <c r="X41" s="76"/>
      <c r="Y41" s="71">
        <f t="shared" ref="Y41" si="59">Y39*20</f>
        <v>0</v>
      </c>
      <c r="Z41" s="72"/>
      <c r="AA41" s="55"/>
      <c r="AB41" s="69"/>
      <c r="AC41" s="55"/>
      <c r="AD41" s="61"/>
      <c r="AE41" s="58"/>
    </row>
    <row r="42" spans="1:31" ht="15.75" customHeight="1" x14ac:dyDescent="0.3">
      <c r="A42" s="85"/>
      <c r="B42" s="88"/>
      <c r="C42" s="91"/>
      <c r="D42" s="91"/>
      <c r="E42" s="17" t="s">
        <v>172</v>
      </c>
      <c r="F42" s="18"/>
      <c r="G42" s="94"/>
      <c r="H42" s="94"/>
      <c r="I42" s="94"/>
      <c r="J42" s="97"/>
      <c r="K42" s="97"/>
      <c r="L42" s="97"/>
      <c r="M42" s="61"/>
      <c r="N42" s="61"/>
      <c r="O42" s="64"/>
      <c r="P42" s="39"/>
      <c r="Q42" s="39"/>
      <c r="R42" s="61"/>
      <c r="S42" s="48"/>
      <c r="T42" s="48"/>
      <c r="U42" s="71"/>
      <c r="V42" s="72"/>
      <c r="W42" s="75"/>
      <c r="X42" s="76"/>
      <c r="Y42" s="71"/>
      <c r="Z42" s="72"/>
      <c r="AA42" s="55"/>
      <c r="AB42" s="69"/>
      <c r="AC42" s="55"/>
      <c r="AD42" s="61"/>
      <c r="AE42" s="58"/>
    </row>
    <row r="43" spans="1:31" ht="15.75" customHeight="1" thickBot="1" x14ac:dyDescent="0.35">
      <c r="A43" s="86"/>
      <c r="B43" s="89"/>
      <c r="C43" s="92"/>
      <c r="D43" s="92"/>
      <c r="E43" s="20"/>
      <c r="F43" s="21"/>
      <c r="G43" s="95"/>
      <c r="H43" s="95"/>
      <c r="I43" s="95"/>
      <c r="J43" s="98"/>
      <c r="K43" s="98"/>
      <c r="L43" s="98"/>
      <c r="M43" s="62"/>
      <c r="N43" s="62"/>
      <c r="O43" s="65"/>
      <c r="P43" s="67"/>
      <c r="Q43" s="67"/>
      <c r="R43" s="62"/>
      <c r="S43" s="49"/>
      <c r="T43" s="49"/>
      <c r="U43" s="73"/>
      <c r="V43" s="74"/>
      <c r="W43" s="77"/>
      <c r="X43" s="78"/>
      <c r="Y43" s="73"/>
      <c r="Z43" s="74"/>
      <c r="AA43" s="56"/>
      <c r="AB43" s="70"/>
      <c r="AC43" s="56"/>
      <c r="AD43" s="62"/>
      <c r="AE43" s="59"/>
    </row>
    <row r="44" spans="1:31" ht="15" customHeight="1" x14ac:dyDescent="0.3">
      <c r="A44" s="84">
        <f t="shared" ref="A44" si="60">IF(B44="","",IF(B44="DISQ","DISQ",IF(AE44&gt;1,AE44,RANK(B44,$B$9:$B$63,0))))</f>
        <v>7</v>
      </c>
      <c r="B44" s="87">
        <f>IF(OR(G44="",J44="",AND(E44="",E45="",E46="")),"",IF(OR(O46&gt;$R$5,E46="",AD44="DISQ"),"DISQ",R46+S44+T44+U46+W46+Y46+AA44+AB44+AC44))</f>
        <v>370</v>
      </c>
      <c r="C44" s="90" t="s">
        <v>58</v>
      </c>
      <c r="D44" s="90" t="s">
        <v>145</v>
      </c>
      <c r="E44" s="11" t="s">
        <v>173</v>
      </c>
      <c r="F44" s="12">
        <v>4648506</v>
      </c>
      <c r="G44" s="93">
        <v>21</v>
      </c>
      <c r="H44" s="93">
        <v>14</v>
      </c>
      <c r="I44" s="93">
        <v>50</v>
      </c>
      <c r="J44" s="96">
        <v>23</v>
      </c>
      <c r="K44" s="96">
        <v>1</v>
      </c>
      <c r="L44" s="96">
        <v>32</v>
      </c>
      <c r="M44" s="60">
        <f t="shared" ref="M44" si="61">+(G44*3600)+(H44*60)+I44</f>
        <v>76490</v>
      </c>
      <c r="N44" s="60">
        <f t="shared" ref="N44" si="62">+(J44*3600)+(K44*60)+L44</f>
        <v>82892</v>
      </c>
      <c r="O44" s="99" t="str">
        <f t="shared" ref="O44:O54" si="63">IF(O46="","",IF(O46&lt;=$R$5,"УСПЕШНО","Прекорачење времена"))</f>
        <v>УСПЕШНО</v>
      </c>
      <c r="P44" s="66">
        <f t="shared" ref="P44" si="64">IF(AND(O44="УСПЕШНО",R44="УСПЕШНО"),O46,"")</f>
        <v>6402</v>
      </c>
      <c r="Q44" s="66">
        <f t="shared" ref="Q44" si="65">IF(E44="", "", ROUNDUP(P44/60, 0))</f>
        <v>107</v>
      </c>
      <c r="R44" s="13" t="s">
        <v>1</v>
      </c>
      <c r="S44" s="47">
        <v>10</v>
      </c>
      <c r="T44" s="47">
        <f t="shared" ref="T44" si="66">IF(P44&lt;$P$5,0,ROUNDUP((P44-$P$5)/-60,0))</f>
        <v>0</v>
      </c>
      <c r="U44" s="50"/>
      <c r="V44" s="51"/>
      <c r="W44" s="81"/>
      <c r="X44" s="79"/>
      <c r="Y44" s="50"/>
      <c r="Z44" s="51"/>
      <c r="AA44" s="54">
        <v>10</v>
      </c>
      <c r="AB44" s="68"/>
      <c r="AC44" s="54"/>
      <c r="AD44" s="60"/>
      <c r="AE44" s="57"/>
    </row>
    <row r="45" spans="1:31" ht="15" customHeight="1" x14ac:dyDescent="0.3">
      <c r="A45" s="85"/>
      <c r="B45" s="88"/>
      <c r="C45" s="91"/>
      <c r="D45" s="91"/>
      <c r="E45" s="14" t="s">
        <v>174</v>
      </c>
      <c r="F45" s="15"/>
      <c r="G45" s="94"/>
      <c r="H45" s="94"/>
      <c r="I45" s="94"/>
      <c r="J45" s="97"/>
      <c r="K45" s="97"/>
      <c r="L45" s="97"/>
      <c r="M45" s="61"/>
      <c r="N45" s="61"/>
      <c r="O45" s="100"/>
      <c r="P45" s="39"/>
      <c r="Q45" s="39"/>
      <c r="R45" s="16">
        <v>7</v>
      </c>
      <c r="S45" s="48"/>
      <c r="T45" s="48"/>
      <c r="U45" s="52"/>
      <c r="V45" s="53"/>
      <c r="W45" s="82"/>
      <c r="X45" s="80"/>
      <c r="Y45" s="52"/>
      <c r="Z45" s="53"/>
      <c r="AA45" s="55"/>
      <c r="AB45" s="69"/>
      <c r="AC45" s="55"/>
      <c r="AD45" s="61"/>
      <c r="AE45" s="58"/>
    </row>
    <row r="46" spans="1:31" ht="15" customHeight="1" x14ac:dyDescent="0.3">
      <c r="A46" s="85"/>
      <c r="B46" s="88"/>
      <c r="C46" s="91"/>
      <c r="D46" s="91"/>
      <c r="E46" s="17" t="s">
        <v>175</v>
      </c>
      <c r="F46" s="18"/>
      <c r="G46" s="94"/>
      <c r="H46" s="94"/>
      <c r="I46" s="94"/>
      <c r="J46" s="97"/>
      <c r="K46" s="97"/>
      <c r="L46" s="97"/>
      <c r="M46" s="61"/>
      <c r="N46" s="61"/>
      <c r="O46" s="63">
        <f t="shared" ref="O46" si="67">IF(OR(M44=0,N44=0),"",N44-M44)</f>
        <v>6402</v>
      </c>
      <c r="P46" s="39"/>
      <c r="Q46" s="39"/>
      <c r="R46" s="83">
        <f t="shared" ref="R46" si="68">IF(R45="","",R45*50)</f>
        <v>350</v>
      </c>
      <c r="S46" s="48"/>
      <c r="T46" s="48"/>
      <c r="U46" s="71">
        <f t="shared" ref="U46:U56" si="69">U44*20-($W$5-U44)*5</f>
        <v>0</v>
      </c>
      <c r="V46" s="72"/>
      <c r="W46" s="75">
        <f t="shared" ref="W46:W56" si="70">W44*5-X44*5</f>
        <v>0</v>
      </c>
      <c r="X46" s="76"/>
      <c r="Y46" s="71">
        <f t="shared" ref="Y46:Y56" si="71">Y44*20</f>
        <v>0</v>
      </c>
      <c r="Z46" s="72"/>
      <c r="AA46" s="55"/>
      <c r="AB46" s="69"/>
      <c r="AC46" s="55"/>
      <c r="AD46" s="61"/>
      <c r="AE46" s="58"/>
    </row>
    <row r="47" spans="1:31" ht="15" customHeight="1" x14ac:dyDescent="0.3">
      <c r="A47" s="85"/>
      <c r="B47" s="88"/>
      <c r="C47" s="91"/>
      <c r="D47" s="91"/>
      <c r="E47" s="17" t="s">
        <v>176</v>
      </c>
      <c r="F47" s="18"/>
      <c r="G47" s="94"/>
      <c r="H47" s="94"/>
      <c r="I47" s="94"/>
      <c r="J47" s="97"/>
      <c r="K47" s="97"/>
      <c r="L47" s="97"/>
      <c r="M47" s="61"/>
      <c r="N47" s="61"/>
      <c r="O47" s="64"/>
      <c r="P47" s="39"/>
      <c r="Q47" s="39"/>
      <c r="R47" s="61"/>
      <c r="S47" s="48"/>
      <c r="T47" s="48"/>
      <c r="U47" s="71"/>
      <c r="V47" s="72"/>
      <c r="W47" s="75"/>
      <c r="X47" s="76"/>
      <c r="Y47" s="71"/>
      <c r="Z47" s="72"/>
      <c r="AA47" s="55"/>
      <c r="AB47" s="69"/>
      <c r="AC47" s="55"/>
      <c r="AD47" s="61"/>
      <c r="AE47" s="58"/>
    </row>
    <row r="48" spans="1:31" ht="15.75" customHeight="1" thickBot="1" x14ac:dyDescent="0.35">
      <c r="A48" s="86"/>
      <c r="B48" s="89"/>
      <c r="C48" s="92"/>
      <c r="D48" s="92"/>
      <c r="E48" s="20" t="s">
        <v>177</v>
      </c>
      <c r="F48" s="21"/>
      <c r="G48" s="95"/>
      <c r="H48" s="95"/>
      <c r="I48" s="95"/>
      <c r="J48" s="98"/>
      <c r="K48" s="98"/>
      <c r="L48" s="98"/>
      <c r="M48" s="62"/>
      <c r="N48" s="62"/>
      <c r="O48" s="65"/>
      <c r="P48" s="67"/>
      <c r="Q48" s="67"/>
      <c r="R48" s="62"/>
      <c r="S48" s="49"/>
      <c r="T48" s="49"/>
      <c r="U48" s="73"/>
      <c r="V48" s="74"/>
      <c r="W48" s="77"/>
      <c r="X48" s="78"/>
      <c r="Y48" s="73"/>
      <c r="Z48" s="74"/>
      <c r="AA48" s="56"/>
      <c r="AB48" s="70"/>
      <c r="AC48" s="56"/>
      <c r="AD48" s="62"/>
      <c r="AE48" s="59"/>
    </row>
    <row r="49" spans="1:31" ht="15" customHeight="1" x14ac:dyDescent="0.3">
      <c r="A49" s="84">
        <f t="shared" ref="A49" si="72">IF(B49="","",IF(B49="DISQ","DISQ",IF(AE49&gt;1,AE49,RANK(B49,$B$9:$B$63,0))))</f>
        <v>5</v>
      </c>
      <c r="B49" s="87">
        <f>IF(OR(G49="",J49="",AND(E49="",E50="",E51="")),"",IF(OR(O51&gt;$R$5,E51="",AD49="DISQ"),"DISQ",R51+S49+T49+U51+W51+Y51+AA49+AB49+AC49))</f>
        <v>380</v>
      </c>
      <c r="C49" s="90" t="s">
        <v>129</v>
      </c>
      <c r="D49" s="90" t="s">
        <v>141</v>
      </c>
      <c r="E49" s="11" t="s">
        <v>178</v>
      </c>
      <c r="F49" s="12">
        <v>338504</v>
      </c>
      <c r="G49" s="93">
        <v>20</v>
      </c>
      <c r="H49" s="93">
        <v>30</v>
      </c>
      <c r="I49" s="93">
        <v>0</v>
      </c>
      <c r="J49" s="96">
        <v>21</v>
      </c>
      <c r="K49" s="96">
        <v>52</v>
      </c>
      <c r="L49" s="96">
        <v>7</v>
      </c>
      <c r="M49" s="60">
        <f t="shared" ref="M49" si="73">+(G49*3600)+(H49*60)+I49</f>
        <v>73800</v>
      </c>
      <c r="N49" s="60">
        <f t="shared" ref="N49" si="74">+(J49*3600)+(K49*60)+L49</f>
        <v>78727</v>
      </c>
      <c r="O49" s="99" t="str">
        <f t="shared" si="63"/>
        <v>УСПЕШНО</v>
      </c>
      <c r="P49" s="66">
        <f t="shared" ref="P49" si="75">IF(AND(O49="УСПЕШНО",R49="УСПЕШНО"),O51,"")</f>
        <v>4927</v>
      </c>
      <c r="Q49" s="66">
        <f t="shared" ref="Q49" si="76">IF(E49="", "", ROUNDUP(P49/60, 0))</f>
        <v>83</v>
      </c>
      <c r="R49" s="13" t="s">
        <v>1</v>
      </c>
      <c r="S49" s="47">
        <v>20</v>
      </c>
      <c r="T49" s="47">
        <f t="shared" ref="T49" si="77">IF(P49&lt;$P$5,0,ROUNDUP((P49-$P$5)/-60,0))</f>
        <v>0</v>
      </c>
      <c r="U49" s="50"/>
      <c r="V49" s="51"/>
      <c r="W49" s="81"/>
      <c r="X49" s="79"/>
      <c r="Y49" s="50"/>
      <c r="Z49" s="51"/>
      <c r="AA49" s="54">
        <v>5</v>
      </c>
      <c r="AB49" s="68">
        <v>5</v>
      </c>
      <c r="AC49" s="54"/>
      <c r="AD49" s="60"/>
      <c r="AE49" s="57"/>
    </row>
    <row r="50" spans="1:31" ht="15" customHeight="1" x14ac:dyDescent="0.3">
      <c r="A50" s="85"/>
      <c r="B50" s="88"/>
      <c r="C50" s="91"/>
      <c r="D50" s="91"/>
      <c r="E50" s="14" t="s">
        <v>179</v>
      </c>
      <c r="F50" s="15"/>
      <c r="G50" s="94"/>
      <c r="H50" s="94"/>
      <c r="I50" s="94"/>
      <c r="J50" s="97"/>
      <c r="K50" s="97"/>
      <c r="L50" s="97"/>
      <c r="M50" s="61"/>
      <c r="N50" s="61"/>
      <c r="O50" s="100"/>
      <c r="P50" s="39"/>
      <c r="Q50" s="39"/>
      <c r="R50" s="16">
        <v>7</v>
      </c>
      <c r="S50" s="48"/>
      <c r="T50" s="48"/>
      <c r="U50" s="52"/>
      <c r="V50" s="53"/>
      <c r="W50" s="82"/>
      <c r="X50" s="80"/>
      <c r="Y50" s="52"/>
      <c r="Z50" s="53"/>
      <c r="AA50" s="55"/>
      <c r="AB50" s="69"/>
      <c r="AC50" s="55"/>
      <c r="AD50" s="61"/>
      <c r="AE50" s="58"/>
    </row>
    <row r="51" spans="1:31" ht="15" customHeight="1" x14ac:dyDescent="0.3">
      <c r="A51" s="85"/>
      <c r="B51" s="88"/>
      <c r="C51" s="91"/>
      <c r="D51" s="91"/>
      <c r="E51" s="17" t="s">
        <v>180</v>
      </c>
      <c r="F51" s="18"/>
      <c r="G51" s="94"/>
      <c r="H51" s="94"/>
      <c r="I51" s="94"/>
      <c r="J51" s="97"/>
      <c r="K51" s="97"/>
      <c r="L51" s="97"/>
      <c r="M51" s="61"/>
      <c r="N51" s="61"/>
      <c r="O51" s="63">
        <f t="shared" ref="O51" si="78">IF(OR(M49=0,N49=0),"",N49-M49)</f>
        <v>4927</v>
      </c>
      <c r="P51" s="39"/>
      <c r="Q51" s="39"/>
      <c r="R51" s="83">
        <f t="shared" ref="R51" si="79">IF(R50="","",R50*50)</f>
        <v>350</v>
      </c>
      <c r="S51" s="48"/>
      <c r="T51" s="48"/>
      <c r="U51" s="71">
        <f t="shared" si="69"/>
        <v>0</v>
      </c>
      <c r="V51" s="72"/>
      <c r="W51" s="75">
        <f t="shared" si="70"/>
        <v>0</v>
      </c>
      <c r="X51" s="76"/>
      <c r="Y51" s="71">
        <f t="shared" si="71"/>
        <v>0</v>
      </c>
      <c r="Z51" s="72"/>
      <c r="AA51" s="55"/>
      <c r="AB51" s="69"/>
      <c r="AC51" s="55"/>
      <c r="AD51" s="61"/>
      <c r="AE51" s="58"/>
    </row>
    <row r="52" spans="1:31" ht="15" customHeight="1" x14ac:dyDescent="0.3">
      <c r="A52" s="85"/>
      <c r="B52" s="88"/>
      <c r="C52" s="91"/>
      <c r="D52" s="91"/>
      <c r="E52" s="17" t="s">
        <v>181</v>
      </c>
      <c r="F52" s="18"/>
      <c r="G52" s="94"/>
      <c r="H52" s="94"/>
      <c r="I52" s="94"/>
      <c r="J52" s="97"/>
      <c r="K52" s="97"/>
      <c r="L52" s="97"/>
      <c r="M52" s="61"/>
      <c r="N52" s="61"/>
      <c r="O52" s="64"/>
      <c r="P52" s="39"/>
      <c r="Q52" s="39"/>
      <c r="R52" s="61"/>
      <c r="S52" s="48"/>
      <c r="T52" s="48"/>
      <c r="U52" s="71"/>
      <c r="V52" s="72"/>
      <c r="W52" s="75"/>
      <c r="X52" s="76"/>
      <c r="Y52" s="71"/>
      <c r="Z52" s="72"/>
      <c r="AA52" s="55"/>
      <c r="AB52" s="69"/>
      <c r="AC52" s="55"/>
      <c r="AD52" s="61"/>
      <c r="AE52" s="58"/>
    </row>
    <row r="53" spans="1:31" ht="15.75" customHeight="1" thickBot="1" x14ac:dyDescent="0.35">
      <c r="A53" s="86"/>
      <c r="B53" s="89"/>
      <c r="C53" s="92"/>
      <c r="D53" s="92"/>
      <c r="E53" s="20"/>
      <c r="F53" s="21"/>
      <c r="G53" s="95"/>
      <c r="H53" s="95"/>
      <c r="I53" s="95"/>
      <c r="J53" s="98"/>
      <c r="K53" s="98"/>
      <c r="L53" s="98"/>
      <c r="M53" s="62"/>
      <c r="N53" s="62"/>
      <c r="O53" s="65"/>
      <c r="P53" s="67"/>
      <c r="Q53" s="67"/>
      <c r="R53" s="62"/>
      <c r="S53" s="49"/>
      <c r="T53" s="49"/>
      <c r="U53" s="73"/>
      <c r="V53" s="74"/>
      <c r="W53" s="77"/>
      <c r="X53" s="78"/>
      <c r="Y53" s="73"/>
      <c r="Z53" s="74"/>
      <c r="AA53" s="56"/>
      <c r="AB53" s="70"/>
      <c r="AC53" s="56"/>
      <c r="AD53" s="62"/>
      <c r="AE53" s="59"/>
    </row>
    <row r="54" spans="1:31" ht="15" customHeight="1" x14ac:dyDescent="0.3">
      <c r="A54" s="84">
        <f t="shared" ref="A54" si="80">IF(B54="","",IF(B54="DISQ","DISQ",IF(AE54&gt;1,AE54,RANK(B54,$B$9:$B$63,0))))</f>
        <v>6</v>
      </c>
      <c r="B54" s="87">
        <f>IF(OR(G54="",J54="",AND(E54="",E55="",E56="")),"",IF(OR(O56&gt;$R$5,E56="",AD54="DISQ"),"DISQ",R56+S54+T54+U56+W56+Y56+AA54+AB54+AC54))</f>
        <v>375</v>
      </c>
      <c r="C54" s="90" t="s">
        <v>129</v>
      </c>
      <c r="D54" s="90" t="s">
        <v>142</v>
      </c>
      <c r="E54" s="11" t="s">
        <v>182</v>
      </c>
      <c r="F54" s="12">
        <v>338505</v>
      </c>
      <c r="G54" s="93">
        <v>20</v>
      </c>
      <c r="H54" s="93">
        <v>49</v>
      </c>
      <c r="I54" s="93">
        <v>50</v>
      </c>
      <c r="J54" s="96">
        <v>22</v>
      </c>
      <c r="K54" s="96">
        <v>14</v>
      </c>
      <c r="L54" s="96">
        <v>33</v>
      </c>
      <c r="M54" s="60">
        <f t="shared" ref="M54" si="81">+(G54*3600)+(H54*60)+I54</f>
        <v>74990</v>
      </c>
      <c r="N54" s="60">
        <f t="shared" ref="N54" si="82">+(J54*3600)+(K54*60)+L54</f>
        <v>80073</v>
      </c>
      <c r="O54" s="99" t="str">
        <f t="shared" si="63"/>
        <v>УСПЕШНО</v>
      </c>
      <c r="P54" s="66">
        <f t="shared" ref="P54" si="83">IF(AND(O54="УСПЕШНО",R54="УСПЕШНО"),O56,"")</f>
        <v>5083</v>
      </c>
      <c r="Q54" s="66">
        <f t="shared" ref="Q54" si="84">IF(E54="", "", ROUNDUP(P54/60, 0))</f>
        <v>85</v>
      </c>
      <c r="R54" s="13" t="s">
        <v>1</v>
      </c>
      <c r="S54" s="47">
        <v>10</v>
      </c>
      <c r="T54" s="47">
        <f t="shared" ref="T54" si="85">IF(P54&lt;$P$5,0,ROUNDUP((P54-$P$5)/-60,0))</f>
        <v>0</v>
      </c>
      <c r="U54" s="50"/>
      <c r="V54" s="51"/>
      <c r="W54" s="81"/>
      <c r="X54" s="79"/>
      <c r="Y54" s="50"/>
      <c r="Z54" s="51"/>
      <c r="AA54" s="54">
        <v>10</v>
      </c>
      <c r="AB54" s="68">
        <v>5</v>
      </c>
      <c r="AC54" s="54"/>
      <c r="AD54" s="60"/>
      <c r="AE54" s="57"/>
    </row>
    <row r="55" spans="1:31" ht="15" customHeight="1" x14ac:dyDescent="0.3">
      <c r="A55" s="85"/>
      <c r="B55" s="88"/>
      <c r="C55" s="91"/>
      <c r="D55" s="91"/>
      <c r="E55" s="14" t="s">
        <v>183</v>
      </c>
      <c r="F55" s="15"/>
      <c r="G55" s="94"/>
      <c r="H55" s="94"/>
      <c r="I55" s="94"/>
      <c r="J55" s="97"/>
      <c r="K55" s="97"/>
      <c r="L55" s="97"/>
      <c r="M55" s="61"/>
      <c r="N55" s="61"/>
      <c r="O55" s="100"/>
      <c r="P55" s="39"/>
      <c r="Q55" s="39"/>
      <c r="R55" s="16">
        <v>7</v>
      </c>
      <c r="S55" s="48"/>
      <c r="T55" s="48"/>
      <c r="U55" s="52"/>
      <c r="V55" s="53"/>
      <c r="W55" s="82"/>
      <c r="X55" s="80"/>
      <c r="Y55" s="52"/>
      <c r="Z55" s="53"/>
      <c r="AA55" s="55"/>
      <c r="AB55" s="69"/>
      <c r="AC55" s="55"/>
      <c r="AD55" s="61"/>
      <c r="AE55" s="58"/>
    </row>
    <row r="56" spans="1:31" ht="15" customHeight="1" x14ac:dyDescent="0.3">
      <c r="A56" s="85"/>
      <c r="B56" s="88"/>
      <c r="C56" s="91"/>
      <c r="D56" s="91"/>
      <c r="E56" s="17" t="s">
        <v>184</v>
      </c>
      <c r="F56" s="18"/>
      <c r="G56" s="94"/>
      <c r="H56" s="94"/>
      <c r="I56" s="94"/>
      <c r="J56" s="97"/>
      <c r="K56" s="97"/>
      <c r="L56" s="97"/>
      <c r="M56" s="61"/>
      <c r="N56" s="61"/>
      <c r="O56" s="63">
        <f t="shared" ref="O56" si="86">IF(OR(M54=0,N54=0),"",N54-M54)</f>
        <v>5083</v>
      </c>
      <c r="P56" s="39"/>
      <c r="Q56" s="39"/>
      <c r="R56" s="83">
        <f t="shared" ref="R56" si="87">IF(R55="","",R55*50)</f>
        <v>350</v>
      </c>
      <c r="S56" s="48"/>
      <c r="T56" s="48"/>
      <c r="U56" s="71">
        <f t="shared" si="69"/>
        <v>0</v>
      </c>
      <c r="V56" s="72"/>
      <c r="W56" s="75">
        <f t="shared" si="70"/>
        <v>0</v>
      </c>
      <c r="X56" s="76"/>
      <c r="Y56" s="71">
        <f t="shared" si="71"/>
        <v>0</v>
      </c>
      <c r="Z56" s="72"/>
      <c r="AA56" s="55"/>
      <c r="AB56" s="69"/>
      <c r="AC56" s="55"/>
      <c r="AD56" s="61"/>
      <c r="AE56" s="58"/>
    </row>
    <row r="57" spans="1:31" ht="15" customHeight="1" x14ac:dyDescent="0.3">
      <c r="A57" s="85"/>
      <c r="B57" s="88"/>
      <c r="C57" s="91"/>
      <c r="D57" s="91"/>
      <c r="E57" s="17" t="s">
        <v>185</v>
      </c>
      <c r="F57" s="18"/>
      <c r="G57" s="94"/>
      <c r="H57" s="94"/>
      <c r="I57" s="94"/>
      <c r="J57" s="97"/>
      <c r="K57" s="97"/>
      <c r="L57" s="97"/>
      <c r="M57" s="61"/>
      <c r="N57" s="61"/>
      <c r="O57" s="64"/>
      <c r="P57" s="39"/>
      <c r="Q57" s="39"/>
      <c r="R57" s="61"/>
      <c r="S57" s="48"/>
      <c r="T57" s="48"/>
      <c r="U57" s="71"/>
      <c r="V57" s="72"/>
      <c r="W57" s="75"/>
      <c r="X57" s="76"/>
      <c r="Y57" s="71"/>
      <c r="Z57" s="72"/>
      <c r="AA57" s="55"/>
      <c r="AB57" s="69"/>
      <c r="AC57" s="55"/>
      <c r="AD57" s="61"/>
      <c r="AE57" s="58"/>
    </row>
    <row r="58" spans="1:31" ht="15.75" customHeight="1" thickBot="1" x14ac:dyDescent="0.35">
      <c r="A58" s="86"/>
      <c r="B58" s="89"/>
      <c r="C58" s="92"/>
      <c r="D58" s="92"/>
      <c r="E58" s="20" t="s">
        <v>186</v>
      </c>
      <c r="F58" s="21"/>
      <c r="G58" s="95"/>
      <c r="H58" s="95"/>
      <c r="I58" s="95"/>
      <c r="J58" s="98"/>
      <c r="K58" s="98"/>
      <c r="L58" s="98"/>
      <c r="M58" s="62"/>
      <c r="N58" s="62"/>
      <c r="O58" s="65"/>
      <c r="P58" s="67"/>
      <c r="Q58" s="67"/>
      <c r="R58" s="62"/>
      <c r="S58" s="49"/>
      <c r="T58" s="49"/>
      <c r="U58" s="73"/>
      <c r="V58" s="74"/>
      <c r="W58" s="77"/>
      <c r="X58" s="78"/>
      <c r="Y58" s="73"/>
      <c r="Z58" s="74"/>
      <c r="AA58" s="56"/>
      <c r="AB58" s="70"/>
      <c r="AC58" s="56"/>
      <c r="AD58" s="62"/>
      <c r="AE58" s="59"/>
    </row>
    <row r="59" spans="1:31" ht="14.4" customHeight="1" x14ac:dyDescent="0.3">
      <c r="A59" s="84">
        <f>IF(B59="","",IF(B59="DISQ","DISQ",IF(AE59&gt;1,AE59,RANK(B59,$B$9:$B$63,0))))</f>
        <v>9</v>
      </c>
      <c r="B59" s="87">
        <f>IF(OR(G59="",J59="",AND(E59="",E60="",E61="")),"",IF(OR(O61&gt;$R$5,E61="",AD59="DISQ"),"DISQ",R61+S59+T59+U61+W61+Y61+AA59+AB59+AC59))</f>
        <v>360</v>
      </c>
      <c r="C59" s="90" t="s">
        <v>58</v>
      </c>
      <c r="D59" s="90" t="s">
        <v>92</v>
      </c>
      <c r="E59" s="11" t="s">
        <v>93</v>
      </c>
      <c r="F59" s="12">
        <v>2122665</v>
      </c>
      <c r="G59" s="93">
        <v>21</v>
      </c>
      <c r="H59" s="93">
        <v>24</v>
      </c>
      <c r="I59" s="93">
        <v>45</v>
      </c>
      <c r="J59" s="96">
        <v>23</v>
      </c>
      <c r="K59" s="96">
        <v>2</v>
      </c>
      <c r="L59" s="96">
        <v>30</v>
      </c>
      <c r="M59" s="60">
        <f t="shared" ref="M59" si="88">+(G59*3600)+(H59*60)+I59</f>
        <v>77085</v>
      </c>
      <c r="N59" s="60">
        <f t="shared" ref="N59" si="89">+(J59*3600)+(K59*60)+L59</f>
        <v>82950</v>
      </c>
      <c r="O59" s="99" t="str">
        <f t="shared" ref="O59" si="90">IF(O61="","",IF(O61&lt;=$R$5,"УСПЕШНО","Прекорачење времена"))</f>
        <v>УСПЕШНО</v>
      </c>
      <c r="P59" s="66">
        <f t="shared" ref="P59" si="91">IF(AND(O59="УСПЕШНО",R59="УСПЕШНО"),O61,"")</f>
        <v>5865</v>
      </c>
      <c r="Q59" s="66">
        <f t="shared" ref="Q59" si="92">IF(E59="", "", ROUNDUP(P59/60, 0))</f>
        <v>98</v>
      </c>
      <c r="R59" s="13" t="s">
        <v>1</v>
      </c>
      <c r="S59" s="47">
        <v>10</v>
      </c>
      <c r="T59" s="47">
        <f t="shared" ref="T59" si="93">IF(P59&lt;$P$5,0,ROUNDUP((P59-$P$5)/-60,0))</f>
        <v>0</v>
      </c>
      <c r="U59" s="50"/>
      <c r="V59" s="51"/>
      <c r="W59" s="81"/>
      <c r="X59" s="79"/>
      <c r="Y59" s="50"/>
      <c r="Z59" s="51"/>
      <c r="AA59" s="54"/>
      <c r="AB59" s="68"/>
      <c r="AC59" s="54"/>
      <c r="AD59" s="60"/>
      <c r="AE59" s="57"/>
    </row>
    <row r="60" spans="1:31" ht="14.4" customHeight="1" x14ac:dyDescent="0.3">
      <c r="A60" s="85"/>
      <c r="B60" s="88"/>
      <c r="C60" s="91"/>
      <c r="D60" s="91"/>
      <c r="E60" s="14" t="s">
        <v>94</v>
      </c>
      <c r="F60" s="15">
        <v>2122674</v>
      </c>
      <c r="G60" s="94"/>
      <c r="H60" s="94"/>
      <c r="I60" s="94"/>
      <c r="J60" s="97"/>
      <c r="K60" s="97"/>
      <c r="L60" s="97"/>
      <c r="M60" s="61"/>
      <c r="N60" s="61"/>
      <c r="O60" s="100"/>
      <c r="P60" s="39"/>
      <c r="Q60" s="39"/>
      <c r="R60" s="16">
        <v>7</v>
      </c>
      <c r="S60" s="48"/>
      <c r="T60" s="48"/>
      <c r="U60" s="52"/>
      <c r="V60" s="53"/>
      <c r="W60" s="82"/>
      <c r="X60" s="80"/>
      <c r="Y60" s="52"/>
      <c r="Z60" s="53"/>
      <c r="AA60" s="55"/>
      <c r="AB60" s="69"/>
      <c r="AC60" s="55"/>
      <c r="AD60" s="61"/>
      <c r="AE60" s="58"/>
    </row>
    <row r="61" spans="1:31" ht="14.4" customHeight="1" x14ac:dyDescent="0.3">
      <c r="A61" s="85"/>
      <c r="B61" s="88"/>
      <c r="C61" s="91"/>
      <c r="D61" s="91"/>
      <c r="E61" s="17" t="s">
        <v>95</v>
      </c>
      <c r="F61" s="18">
        <v>2122677</v>
      </c>
      <c r="G61" s="94"/>
      <c r="H61" s="94"/>
      <c r="I61" s="94"/>
      <c r="J61" s="97"/>
      <c r="K61" s="97"/>
      <c r="L61" s="97"/>
      <c r="M61" s="61"/>
      <c r="N61" s="61"/>
      <c r="O61" s="63">
        <f t="shared" ref="O61" si="94">IF(OR(M59=0,N59=0),"",N59-M59)</f>
        <v>5865</v>
      </c>
      <c r="P61" s="39"/>
      <c r="Q61" s="39"/>
      <c r="R61" s="83">
        <f t="shared" ref="R61" si="95">IF(R60="","",R60*50)</f>
        <v>350</v>
      </c>
      <c r="S61" s="48"/>
      <c r="T61" s="48"/>
      <c r="U61" s="71">
        <f t="shared" ref="U61" si="96">U59*20-($W$5-U59)*5</f>
        <v>0</v>
      </c>
      <c r="V61" s="72"/>
      <c r="W61" s="75">
        <f t="shared" ref="W61" si="97">W59*5-X59*5</f>
        <v>0</v>
      </c>
      <c r="X61" s="76"/>
      <c r="Y61" s="71">
        <f t="shared" ref="Y61" si="98">Y59*20</f>
        <v>0</v>
      </c>
      <c r="Z61" s="72"/>
      <c r="AA61" s="55"/>
      <c r="AB61" s="69"/>
      <c r="AC61" s="55"/>
      <c r="AD61" s="61"/>
      <c r="AE61" s="58"/>
    </row>
    <row r="62" spans="1:31" ht="14.4" customHeight="1" x14ac:dyDescent="0.3">
      <c r="A62" s="85"/>
      <c r="B62" s="88"/>
      <c r="C62" s="91"/>
      <c r="D62" s="91"/>
      <c r="E62" s="17"/>
      <c r="F62" s="18"/>
      <c r="G62" s="94"/>
      <c r="H62" s="94"/>
      <c r="I62" s="94"/>
      <c r="J62" s="97"/>
      <c r="K62" s="97"/>
      <c r="L62" s="97"/>
      <c r="M62" s="61"/>
      <c r="N62" s="61"/>
      <c r="O62" s="64"/>
      <c r="P62" s="39"/>
      <c r="Q62" s="39"/>
      <c r="R62" s="61"/>
      <c r="S62" s="48"/>
      <c r="T62" s="48"/>
      <c r="U62" s="71"/>
      <c r="V62" s="72"/>
      <c r="W62" s="75"/>
      <c r="X62" s="76"/>
      <c r="Y62" s="71"/>
      <c r="Z62" s="72"/>
      <c r="AA62" s="55"/>
      <c r="AB62" s="69"/>
      <c r="AC62" s="55"/>
      <c r="AD62" s="61"/>
      <c r="AE62" s="58"/>
    </row>
    <row r="63" spans="1:31" ht="15" customHeight="1" thickBot="1" x14ac:dyDescent="0.35">
      <c r="A63" s="86"/>
      <c r="B63" s="89"/>
      <c r="C63" s="92"/>
      <c r="D63" s="92"/>
      <c r="E63" s="20"/>
      <c r="F63" s="21"/>
      <c r="G63" s="95"/>
      <c r="H63" s="95"/>
      <c r="I63" s="95"/>
      <c r="J63" s="98"/>
      <c r="K63" s="98"/>
      <c r="L63" s="98"/>
      <c r="M63" s="62"/>
      <c r="N63" s="62"/>
      <c r="O63" s="65"/>
      <c r="P63" s="67"/>
      <c r="Q63" s="67"/>
      <c r="R63" s="62"/>
      <c r="S63" s="49"/>
      <c r="T63" s="49"/>
      <c r="U63" s="73"/>
      <c r="V63" s="74"/>
      <c r="W63" s="77"/>
      <c r="X63" s="78"/>
      <c r="Y63" s="73"/>
      <c r="Z63" s="74"/>
      <c r="AA63" s="56"/>
      <c r="AB63" s="70"/>
      <c r="AC63" s="56"/>
      <c r="AD63" s="62"/>
      <c r="AE63" s="59"/>
    </row>
  </sheetData>
  <sheetProtection algorithmName="SHA-512" hashValue="Sy4vMCAcWl5DamriJo3c+YAuWbi5q3a3lQyjVb/aDunEHdp7MU2dAlnxdZOYhK00JzzxGWle/b6wFpSTjMmK8w==" saltValue="3fzuN10rNgq35OEI7pQDVA==" spinCount="100000" sheet="1" objects="1" scenarios="1"/>
  <mergeCells count="376">
    <mergeCell ref="V1:AE1"/>
    <mergeCell ref="A2:D2"/>
    <mergeCell ref="E2:U2"/>
    <mergeCell ref="V2:AE2"/>
    <mergeCell ref="B3:F3"/>
    <mergeCell ref="G3:R3"/>
    <mergeCell ref="S3:T3"/>
    <mergeCell ref="U3:AE3"/>
    <mergeCell ref="E1:U1"/>
    <mergeCell ref="A4:AE4"/>
    <mergeCell ref="A5:D5"/>
    <mergeCell ref="AE5:AE8"/>
    <mergeCell ref="A7:A8"/>
    <mergeCell ref="B7:B8"/>
    <mergeCell ref="C7:C8"/>
    <mergeCell ref="A9:A13"/>
    <mergeCell ref="B9:B13"/>
    <mergeCell ref="C9:C13"/>
    <mergeCell ref="D9:D13"/>
    <mergeCell ref="G9:G13"/>
    <mergeCell ref="H9:H13"/>
    <mergeCell ref="I9:I13"/>
    <mergeCell ref="J9:J13"/>
    <mergeCell ref="T7:T8"/>
    <mergeCell ref="N7:N8"/>
    <mergeCell ref="O7:O8"/>
    <mergeCell ref="P7:P8"/>
    <mergeCell ref="Q7:Q8"/>
    <mergeCell ref="R7:R8"/>
    <mergeCell ref="S7:S8"/>
    <mergeCell ref="D7:D8"/>
    <mergeCell ref="E7:E8"/>
    <mergeCell ref="F7:F8"/>
    <mergeCell ref="G7:I7"/>
    <mergeCell ref="J7:L7"/>
    <mergeCell ref="M7:M8"/>
    <mergeCell ref="K9:K13"/>
    <mergeCell ref="L9:L13"/>
    <mergeCell ref="M9:M13"/>
    <mergeCell ref="N9:N13"/>
    <mergeCell ref="O9:O10"/>
    <mergeCell ref="P9:P13"/>
    <mergeCell ref="O11:O13"/>
    <mergeCell ref="AC7:AC8"/>
    <mergeCell ref="AD7:AD8"/>
    <mergeCell ref="U7:V8"/>
    <mergeCell ref="W7:X8"/>
    <mergeCell ref="Y7:Z8"/>
    <mergeCell ref="AA7:AA8"/>
    <mergeCell ref="AB7:AB8"/>
    <mergeCell ref="Y9:Z10"/>
    <mergeCell ref="AA9:AA13"/>
    <mergeCell ref="AB9:AB13"/>
    <mergeCell ref="AC9:AC13"/>
    <mergeCell ref="AD9:AD13"/>
    <mergeCell ref="AE9:AE13"/>
    <mergeCell ref="Y11:Z13"/>
    <mergeCell ref="Q9:Q13"/>
    <mergeCell ref="S9:S13"/>
    <mergeCell ref="T9:T13"/>
    <mergeCell ref="U9:V10"/>
    <mergeCell ref="W9:W10"/>
    <mergeCell ref="X9:X10"/>
    <mergeCell ref="R11:R13"/>
    <mergeCell ref="U11:V13"/>
    <mergeCell ref="W11:X13"/>
    <mergeCell ref="I14:I18"/>
    <mergeCell ref="J14:J18"/>
    <mergeCell ref="K14:K18"/>
    <mergeCell ref="L14:L18"/>
    <mergeCell ref="M14:M18"/>
    <mergeCell ref="N14:N18"/>
    <mergeCell ref="A14:A18"/>
    <mergeCell ref="B14:B18"/>
    <mergeCell ref="C14:C18"/>
    <mergeCell ref="D14:D18"/>
    <mergeCell ref="G14:G18"/>
    <mergeCell ref="H14:H18"/>
    <mergeCell ref="AD14:AD18"/>
    <mergeCell ref="AE14:AE18"/>
    <mergeCell ref="O16:O18"/>
    <mergeCell ref="R16:R18"/>
    <mergeCell ref="U16:V18"/>
    <mergeCell ref="W16:X18"/>
    <mergeCell ref="Y16:Z18"/>
    <mergeCell ref="W14:W15"/>
    <mergeCell ref="X14:X15"/>
    <mergeCell ref="Y14:Z15"/>
    <mergeCell ref="AA14:AA18"/>
    <mergeCell ref="AB14:AB18"/>
    <mergeCell ref="AC14:AC18"/>
    <mergeCell ref="O14:O15"/>
    <mergeCell ref="P14:P18"/>
    <mergeCell ref="Q14:Q18"/>
    <mergeCell ref="S14:S18"/>
    <mergeCell ref="T14:T18"/>
    <mergeCell ref="U14:V15"/>
    <mergeCell ref="I19:I23"/>
    <mergeCell ref="J19:J23"/>
    <mergeCell ref="K19:K23"/>
    <mergeCell ref="L19:L23"/>
    <mergeCell ref="M19:M23"/>
    <mergeCell ref="N19:N23"/>
    <mergeCell ref="A19:A23"/>
    <mergeCell ref="B19:B23"/>
    <mergeCell ref="C19:C23"/>
    <mergeCell ref="D19:D23"/>
    <mergeCell ref="G19:G23"/>
    <mergeCell ref="H19:H23"/>
    <mergeCell ref="AD19:AD23"/>
    <mergeCell ref="AE19:AE23"/>
    <mergeCell ref="O21:O23"/>
    <mergeCell ref="R21:R23"/>
    <mergeCell ref="U21:V23"/>
    <mergeCell ref="W21:X23"/>
    <mergeCell ref="Y21:Z23"/>
    <mergeCell ref="W19:W20"/>
    <mergeCell ref="X19:X20"/>
    <mergeCell ref="Y19:Z20"/>
    <mergeCell ref="AA19:AA23"/>
    <mergeCell ref="AB19:AB23"/>
    <mergeCell ref="AC19:AC23"/>
    <mergeCell ref="O19:O20"/>
    <mergeCell ref="P19:P23"/>
    <mergeCell ref="Q19:Q23"/>
    <mergeCell ref="S19:S23"/>
    <mergeCell ref="T19:T23"/>
    <mergeCell ref="U19:V20"/>
    <mergeCell ref="I24:I28"/>
    <mergeCell ref="J24:J28"/>
    <mergeCell ref="K24:K28"/>
    <mergeCell ref="L24:L28"/>
    <mergeCell ref="M24:M28"/>
    <mergeCell ref="N24:N28"/>
    <mergeCell ref="A24:A28"/>
    <mergeCell ref="B24:B28"/>
    <mergeCell ref="C24:C28"/>
    <mergeCell ref="D24:D28"/>
    <mergeCell ref="G24:G28"/>
    <mergeCell ref="H24:H28"/>
    <mergeCell ref="AD24:AD28"/>
    <mergeCell ref="AE24:AE28"/>
    <mergeCell ref="O26:O28"/>
    <mergeCell ref="R26:R28"/>
    <mergeCell ref="U26:V28"/>
    <mergeCell ref="W26:X28"/>
    <mergeCell ref="Y26:Z28"/>
    <mergeCell ref="W24:W25"/>
    <mergeCell ref="X24:X25"/>
    <mergeCell ref="Y24:Z25"/>
    <mergeCell ref="AA24:AA28"/>
    <mergeCell ref="AB24:AB28"/>
    <mergeCell ref="AC24:AC28"/>
    <mergeCell ref="O24:O25"/>
    <mergeCell ref="P24:P28"/>
    <mergeCell ref="Q24:Q28"/>
    <mergeCell ref="S24:S28"/>
    <mergeCell ref="T24:T28"/>
    <mergeCell ref="U24:V25"/>
    <mergeCell ref="I29:I33"/>
    <mergeCell ref="J29:J33"/>
    <mergeCell ref="K29:K33"/>
    <mergeCell ref="L29:L33"/>
    <mergeCell ref="M29:M33"/>
    <mergeCell ref="N29:N33"/>
    <mergeCell ref="A29:A33"/>
    <mergeCell ref="B29:B33"/>
    <mergeCell ref="C29:C33"/>
    <mergeCell ref="D29:D33"/>
    <mergeCell ref="G29:G33"/>
    <mergeCell ref="H29:H33"/>
    <mergeCell ref="AD29:AD33"/>
    <mergeCell ref="AE29:AE33"/>
    <mergeCell ref="O31:O33"/>
    <mergeCell ref="R31:R33"/>
    <mergeCell ref="U31:V33"/>
    <mergeCell ref="W31:X33"/>
    <mergeCell ref="Y31:Z33"/>
    <mergeCell ref="W29:W30"/>
    <mergeCell ref="X29:X30"/>
    <mergeCell ref="Y29:Z30"/>
    <mergeCell ref="AA29:AA33"/>
    <mergeCell ref="AB29:AB33"/>
    <mergeCell ref="AC29:AC33"/>
    <mergeCell ref="O29:O30"/>
    <mergeCell ref="P29:P33"/>
    <mergeCell ref="Q29:Q33"/>
    <mergeCell ref="S29:S33"/>
    <mergeCell ref="T29:T33"/>
    <mergeCell ref="U29:V30"/>
    <mergeCell ref="I34:I38"/>
    <mergeCell ref="J34:J38"/>
    <mergeCell ref="K34:K38"/>
    <mergeCell ref="L34:L38"/>
    <mergeCell ref="M34:M38"/>
    <mergeCell ref="N34:N38"/>
    <mergeCell ref="A34:A38"/>
    <mergeCell ref="B34:B38"/>
    <mergeCell ref="C34:C38"/>
    <mergeCell ref="D34:D38"/>
    <mergeCell ref="G34:G38"/>
    <mergeCell ref="H34:H38"/>
    <mergeCell ref="AD34:AD38"/>
    <mergeCell ref="AE34:AE38"/>
    <mergeCell ref="O36:O38"/>
    <mergeCell ref="R36:R38"/>
    <mergeCell ref="U36:V38"/>
    <mergeCell ref="W36:X38"/>
    <mergeCell ref="Y36:Z38"/>
    <mergeCell ref="W34:W35"/>
    <mergeCell ref="X34:X35"/>
    <mergeCell ref="Y34:Z35"/>
    <mergeCell ref="AA34:AA38"/>
    <mergeCell ref="AB34:AB38"/>
    <mergeCell ref="AC34:AC38"/>
    <mergeCell ref="O34:O35"/>
    <mergeCell ref="P34:P38"/>
    <mergeCell ref="Q34:Q38"/>
    <mergeCell ref="S34:S38"/>
    <mergeCell ref="T34:T38"/>
    <mergeCell ref="U34:V35"/>
    <mergeCell ref="I39:I43"/>
    <mergeCell ref="J39:J43"/>
    <mergeCell ref="K39:K43"/>
    <mergeCell ref="L39:L43"/>
    <mergeCell ref="M39:M43"/>
    <mergeCell ref="N39:N43"/>
    <mergeCell ref="A39:A43"/>
    <mergeCell ref="B39:B43"/>
    <mergeCell ref="C39:C43"/>
    <mergeCell ref="D39:D43"/>
    <mergeCell ref="G39:G43"/>
    <mergeCell ref="H39:H43"/>
    <mergeCell ref="AD39:AD43"/>
    <mergeCell ref="AE39:AE43"/>
    <mergeCell ref="O41:O43"/>
    <mergeCell ref="R41:R43"/>
    <mergeCell ref="U41:V43"/>
    <mergeCell ref="W41:X43"/>
    <mergeCell ref="Y41:Z43"/>
    <mergeCell ref="W39:W40"/>
    <mergeCell ref="X39:X40"/>
    <mergeCell ref="Y39:Z40"/>
    <mergeCell ref="AA39:AA43"/>
    <mergeCell ref="AB39:AB43"/>
    <mergeCell ref="AC39:AC43"/>
    <mergeCell ref="O39:O40"/>
    <mergeCell ref="P39:P43"/>
    <mergeCell ref="Q39:Q43"/>
    <mergeCell ref="S39:S43"/>
    <mergeCell ref="T39:T43"/>
    <mergeCell ref="U39:V40"/>
    <mergeCell ref="I44:I48"/>
    <mergeCell ref="J44:J48"/>
    <mergeCell ref="K44:K48"/>
    <mergeCell ref="L44:L48"/>
    <mergeCell ref="M44:M48"/>
    <mergeCell ref="N44:N48"/>
    <mergeCell ref="A44:A48"/>
    <mergeCell ref="B44:B48"/>
    <mergeCell ref="C44:C48"/>
    <mergeCell ref="D44:D48"/>
    <mergeCell ref="G44:G48"/>
    <mergeCell ref="H44:H48"/>
    <mergeCell ref="AD44:AD48"/>
    <mergeCell ref="AE44:AE48"/>
    <mergeCell ref="O46:O48"/>
    <mergeCell ref="R46:R48"/>
    <mergeCell ref="U46:V48"/>
    <mergeCell ref="W46:X48"/>
    <mergeCell ref="Y46:Z48"/>
    <mergeCell ref="W44:W45"/>
    <mergeCell ref="X44:X45"/>
    <mergeCell ref="Y44:Z45"/>
    <mergeCell ref="AA44:AA48"/>
    <mergeCell ref="AB44:AB48"/>
    <mergeCell ref="AC44:AC48"/>
    <mergeCell ref="O44:O45"/>
    <mergeCell ref="P44:P48"/>
    <mergeCell ref="Q44:Q48"/>
    <mergeCell ref="S44:S48"/>
    <mergeCell ref="T44:T48"/>
    <mergeCell ref="U44:V45"/>
    <mergeCell ref="I49:I53"/>
    <mergeCell ref="J49:J53"/>
    <mergeCell ref="K49:K53"/>
    <mergeCell ref="L49:L53"/>
    <mergeCell ref="M49:M53"/>
    <mergeCell ref="N49:N53"/>
    <mergeCell ref="A49:A53"/>
    <mergeCell ref="B49:B53"/>
    <mergeCell ref="C49:C53"/>
    <mergeCell ref="D49:D53"/>
    <mergeCell ref="G49:G53"/>
    <mergeCell ref="H49:H53"/>
    <mergeCell ref="AD49:AD53"/>
    <mergeCell ref="AE49:AE53"/>
    <mergeCell ref="O51:O53"/>
    <mergeCell ref="R51:R53"/>
    <mergeCell ref="U51:V53"/>
    <mergeCell ref="W51:X53"/>
    <mergeCell ref="Y51:Z53"/>
    <mergeCell ref="W49:W50"/>
    <mergeCell ref="X49:X50"/>
    <mergeCell ref="Y49:Z50"/>
    <mergeCell ref="AA49:AA53"/>
    <mergeCell ref="AB49:AB53"/>
    <mergeCell ref="AC49:AC53"/>
    <mergeCell ref="O49:O50"/>
    <mergeCell ref="P49:P53"/>
    <mergeCell ref="Q49:Q53"/>
    <mergeCell ref="S49:S53"/>
    <mergeCell ref="T49:T53"/>
    <mergeCell ref="U49:V50"/>
    <mergeCell ref="I54:I58"/>
    <mergeCell ref="J54:J58"/>
    <mergeCell ref="K54:K58"/>
    <mergeCell ref="L54:L58"/>
    <mergeCell ref="M54:M58"/>
    <mergeCell ref="N54:N58"/>
    <mergeCell ref="A54:A58"/>
    <mergeCell ref="B54:B58"/>
    <mergeCell ref="C54:C58"/>
    <mergeCell ref="D54:D58"/>
    <mergeCell ref="G54:G58"/>
    <mergeCell ref="H54:H58"/>
    <mergeCell ref="AD54:AD58"/>
    <mergeCell ref="AE54:AE58"/>
    <mergeCell ref="O56:O58"/>
    <mergeCell ref="R56:R58"/>
    <mergeCell ref="U56:V58"/>
    <mergeCell ref="W56:X58"/>
    <mergeCell ref="Y56:Z58"/>
    <mergeCell ref="W54:W55"/>
    <mergeCell ref="X54:X55"/>
    <mergeCell ref="Y54:Z55"/>
    <mergeCell ref="AA54:AA58"/>
    <mergeCell ref="AB54:AB58"/>
    <mergeCell ref="AC54:AC58"/>
    <mergeCell ref="O54:O55"/>
    <mergeCell ref="P54:P58"/>
    <mergeCell ref="Q54:Q58"/>
    <mergeCell ref="S54:S58"/>
    <mergeCell ref="T54:T58"/>
    <mergeCell ref="U54:V55"/>
    <mergeCell ref="A59:A63"/>
    <mergeCell ref="B59:B63"/>
    <mergeCell ref="C59:C63"/>
    <mergeCell ref="D59:D63"/>
    <mergeCell ref="G59:G63"/>
    <mergeCell ref="H59:H63"/>
    <mergeCell ref="I59:I63"/>
    <mergeCell ref="J59:J63"/>
    <mergeCell ref="K59:K63"/>
    <mergeCell ref="L59:L63"/>
    <mergeCell ref="M59:M63"/>
    <mergeCell ref="N59:N63"/>
    <mergeCell ref="O59:O60"/>
    <mergeCell ref="P59:P63"/>
    <mergeCell ref="Q59:Q63"/>
    <mergeCell ref="S59:S63"/>
    <mergeCell ref="T59:T63"/>
    <mergeCell ref="U59:V60"/>
    <mergeCell ref="W59:W60"/>
    <mergeCell ref="X59:X60"/>
    <mergeCell ref="Y59:Z60"/>
    <mergeCell ref="AA59:AA63"/>
    <mergeCell ref="AB59:AB63"/>
    <mergeCell ref="AC59:AC63"/>
    <mergeCell ref="AD59:AD63"/>
    <mergeCell ref="AE59:AE63"/>
    <mergeCell ref="O61:O63"/>
    <mergeCell ref="R61:R63"/>
    <mergeCell ref="U61:V63"/>
    <mergeCell ref="W61:X63"/>
    <mergeCell ref="Y61:Z63"/>
  </mergeCells>
  <dataValidations count="1">
    <dataValidation type="list" allowBlank="1" showInputMessage="1" showErrorMessage="1" sqref="AD9 AD14 AD24 AD19 AD29 AD34 AD39 AD44 AD49 AD54 AD59">
      <formula1>"DISQ"</formula1>
    </dataValidation>
  </dataValidations>
  <pageMargins left="0.7" right="0.7" top="0.75" bottom="0.75" header="0.3" footer="0.3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PIONIRI</vt:lpstr>
      <vt:lpstr>JUNIORI</vt:lpstr>
      <vt:lpstr>SENIORI</vt:lpstr>
      <vt:lpstr>VETERANI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Luković</dc:creator>
  <cp:lastModifiedBy>B E K A</cp:lastModifiedBy>
  <cp:lastPrinted>2023-09-29T21:37:40Z</cp:lastPrinted>
  <dcterms:created xsi:type="dcterms:W3CDTF">2023-09-27T12:39:50Z</dcterms:created>
  <dcterms:modified xsi:type="dcterms:W3CDTF">2023-10-03T08:51:44Z</dcterms:modified>
</cp:coreProperties>
</file>